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U:\Složka odboru (ouri)\04_vyzvy\DPS interiérové vybavení\VZ interiérové vybavení\DPS interiérové vybavení_úpravy_04-2025\"/>
    </mc:Choice>
  </mc:AlternateContent>
  <xr:revisionPtr revIDLastSave="0" documentId="13_ncr:1_{A5E8FFF6-D59F-4B69-AA87-A9BFE07AABA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SO01 - Interiérové vybavení" sheetId="2" r:id="rId2"/>
  </sheets>
  <definedNames>
    <definedName name="_xlnm._FilterDatabase" localSheetId="1" hidden="1">'SO01 - Interiérové vybavení'!$C$124:$K$252</definedName>
    <definedName name="_xlnm.Print_Titles" localSheetId="0">'Rekapitulace stavby'!$92:$92</definedName>
    <definedName name="_xlnm.Print_Titles" localSheetId="1">'SO01 - Interiérové vybavení'!$124:$124</definedName>
    <definedName name="_xlnm.Print_Area" localSheetId="0">'Rekapitulace stavby'!$D$4:$AO$76,'Rekapitulace stavby'!$C$82:$AQ$96</definedName>
    <definedName name="_xlnm.Print_Area" localSheetId="1">'SO01 - Interiérové vybavení'!$C$4:$J$76,'SO01 - Interiérové vybavení'!$C$82:$J$106,'SO01 - Interiérové vybavení'!$C$112:$J$252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2" i="2" l="1"/>
  <c r="J131" i="2"/>
  <c r="J129" i="2"/>
  <c r="J37" i="2"/>
  <c r="J36" i="2"/>
  <c r="AY95" i="1" s="1"/>
  <c r="J35" i="2"/>
  <c r="AX95" i="1" s="1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249" i="2"/>
  <c r="BK191" i="2"/>
  <c r="BK156" i="2"/>
  <c r="BK228" i="2"/>
  <c r="BK213" i="2"/>
  <c r="BK203" i="2"/>
  <c r="BK233" i="2"/>
  <c r="BK186" i="2"/>
  <c r="BK160" i="2"/>
  <c r="BK149" i="2"/>
  <c r="BK251" i="2"/>
  <c r="BK243" i="2"/>
  <c r="BK238" i="2"/>
  <c r="J235" i="2"/>
  <c r="J230" i="2"/>
  <c r="J220" i="2"/>
  <c r="J214" i="2"/>
  <c r="BK205" i="2"/>
  <c r="BK198" i="2"/>
  <c r="BK184" i="2"/>
  <c r="BK166" i="2"/>
  <c r="BK153" i="2"/>
  <c r="J130" i="2"/>
  <c r="J166" i="2"/>
  <c r="BK145" i="2"/>
  <c r="J248" i="2"/>
  <c r="J225" i="2"/>
  <c r="BK208" i="2"/>
  <c r="J197" i="2"/>
  <c r="BK173" i="2"/>
  <c r="BK130" i="2"/>
  <c r="BK167" i="2"/>
  <c r="J227" i="2"/>
  <c r="J211" i="2"/>
  <c r="BK201" i="2"/>
  <c r="BK138" i="2"/>
  <c r="BK221" i="2"/>
  <c r="BK189" i="2"/>
  <c r="J219" i="2"/>
  <c r="J206" i="2"/>
  <c r="BK185" i="2"/>
  <c r="BK170" i="2"/>
  <c r="BK154" i="2"/>
  <c r="BK143" i="2"/>
  <c r="J250" i="2"/>
  <c r="BK236" i="2"/>
  <c r="BK227" i="2"/>
  <c r="J222" i="2"/>
  <c r="J204" i="2"/>
  <c r="BK197" i="2"/>
  <c r="BK182" i="2"/>
  <c r="BK133" i="2"/>
  <c r="J142" i="2"/>
  <c r="BK240" i="2"/>
  <c r="BK188" i="2"/>
  <c r="BK175" i="2"/>
  <c r="BK165" i="2"/>
  <c r="BK144" i="2"/>
  <c r="BK248" i="2"/>
  <c r="BK222" i="2"/>
  <c r="J209" i="2"/>
  <c r="BK196" i="2"/>
  <c r="BK179" i="2"/>
  <c r="BK164" i="2"/>
  <c r="BK140" i="2"/>
  <c r="J212" i="2"/>
  <c r="BK177" i="2"/>
  <c r="J163" i="2"/>
  <c r="BK142" i="2"/>
  <c r="J236" i="2"/>
  <c r="BK232" i="2"/>
  <c r="BK225" i="2"/>
  <c r="BK217" i="2"/>
  <c r="BK207" i="2"/>
  <c r="BK193" i="2"/>
  <c r="J181" i="2"/>
  <c r="BK163" i="2"/>
  <c r="BK141" i="2"/>
  <c r="BK210" i="2"/>
  <c r="J193" i="2"/>
  <c r="J179" i="2"/>
  <c r="BK150" i="2"/>
  <c r="BK252" i="2"/>
  <c r="BK219" i="2"/>
  <c r="BK200" i="2"/>
  <c r="BK157" i="2"/>
  <c r="BK244" i="2"/>
  <c r="BK218" i="2"/>
  <c r="BK190" i="2"/>
  <c r="BK176" i="2"/>
  <c r="BK152" i="2"/>
  <c r="BK241" i="2"/>
  <c r="BK234" i="2"/>
  <c r="J229" i="2"/>
  <c r="BK216" i="2"/>
  <c r="J208" i="2"/>
  <c r="J201" i="2"/>
  <c r="AS94" i="1"/>
  <c r="BK136" i="2"/>
  <c r="J247" i="2"/>
  <c r="J196" i="2"/>
  <c r="J183" i="2"/>
  <c r="BK172" i="2"/>
  <c r="J164" i="2"/>
  <c r="BK229" i="2"/>
  <c r="BK220" i="2"/>
  <c r="J207" i="2"/>
  <c r="BK192" i="2"/>
  <c r="BK155" i="2"/>
  <c r="BK246" i="2"/>
  <c r="BK231" i="2"/>
  <c r="J210" i="2"/>
  <c r="BK183" i="2"/>
  <c r="BK171" i="2"/>
  <c r="J144" i="2"/>
  <c r="BK135" i="2"/>
  <c r="J246" i="2"/>
  <c r="J226" i="2"/>
  <c r="J218" i="2"/>
  <c r="BK206" i="2"/>
  <c r="J200" i="2"/>
  <c r="J191" i="2"/>
  <c r="BK169" i="2"/>
  <c r="BK249" i="2"/>
  <c r="BK247" i="2"/>
  <c r="BK211" i="2"/>
  <c r="BK181" i="2"/>
  <c r="BK168" i="2"/>
  <c r="BK148" i="2"/>
  <c r="BK230" i="2"/>
  <c r="BK224" i="2"/>
  <c r="BK212" i="2"/>
  <c r="BK202" i="2"/>
  <c r="BK194" i="2"/>
  <c r="BK161" i="2"/>
  <c r="J217" i="2"/>
  <c r="BK195" i="2"/>
  <c r="J184" i="2"/>
  <c r="BK174" i="2"/>
  <c r="BK139" i="2"/>
  <c r="BK147" i="2"/>
  <c r="BK214" i="2"/>
  <c r="BK204" i="2"/>
  <c r="BK159" i="2"/>
  <c r="BK137" i="2"/>
  <c r="BK223" i="2"/>
  <c r="J213" i="2"/>
  <c r="BK187" i="2"/>
  <c r="BK146" i="2"/>
  <c r="BK250" i="2"/>
  <c r="BK242" i="2"/>
  <c r="BK239" i="2"/>
  <c r="BK235" i="2"/>
  <c r="J228" i="2"/>
  <c r="BK209" i="2"/>
  <c r="J203" i="2"/>
  <c r="BK128" i="2"/>
  <c r="BK215" i="2"/>
  <c r="BK158" i="2"/>
  <c r="J133" i="2"/>
  <c r="BK226" i="2"/>
  <c r="J198" i="2"/>
  <c r="BK178" i="2"/>
  <c r="J128" i="2"/>
  <c r="F34" i="2" l="1"/>
  <c r="BA95" i="1" s="1"/>
  <c r="BA94" i="1" s="1"/>
  <c r="AW94" i="1" s="1"/>
  <c r="AK30" i="1" s="1"/>
  <c r="F35" i="2"/>
  <c r="BB95" i="1" s="1"/>
  <c r="BB94" i="1" s="1"/>
  <c r="W31" i="1" s="1"/>
  <c r="J34" i="2"/>
  <c r="AW95" i="1" s="1"/>
  <c r="F36" i="2"/>
  <c r="BC95" i="1" s="1"/>
  <c r="BC94" i="1" s="1"/>
  <c r="AY94" i="1" s="1"/>
  <c r="F37" i="2"/>
  <c r="BD95" i="1" s="1"/>
  <c r="BD94" i="1" s="1"/>
  <c r="W33" i="1" s="1"/>
  <c r="T162" i="2"/>
  <c r="T134" i="2"/>
  <c r="BK199" i="2"/>
  <c r="J199" i="2" s="1"/>
  <c r="J103" i="2" s="1"/>
  <c r="P134" i="2"/>
  <c r="BK162" i="2"/>
  <c r="J162" i="2" s="1"/>
  <c r="J101" i="2" s="1"/>
  <c r="BK180" i="2"/>
  <c r="J180" i="2"/>
  <c r="J102" i="2" s="1"/>
  <c r="P237" i="2"/>
  <c r="BK127" i="2"/>
  <c r="BK151" i="2"/>
  <c r="J100" i="2" s="1"/>
  <c r="T151" i="2"/>
  <c r="T180" i="2"/>
  <c r="R237" i="2"/>
  <c r="P127" i="2"/>
  <c r="R151" i="2"/>
  <c r="P199" i="2"/>
  <c r="BK245" i="2"/>
  <c r="J245" i="2" s="1"/>
  <c r="J105" i="2" s="1"/>
  <c r="BK134" i="2"/>
  <c r="J134" i="2" s="1"/>
  <c r="J99" i="2" s="1"/>
  <c r="R162" i="2"/>
  <c r="R180" i="2"/>
  <c r="BK237" i="2"/>
  <c r="T237" i="2"/>
  <c r="R127" i="2"/>
  <c r="P151" i="2"/>
  <c r="T199" i="2"/>
  <c r="P245" i="2"/>
  <c r="R134" i="2"/>
  <c r="R199" i="2"/>
  <c r="R245" i="2"/>
  <c r="T127" i="2"/>
  <c r="P162" i="2"/>
  <c r="P180" i="2"/>
  <c r="T245" i="2"/>
  <c r="E115" i="2"/>
  <c r="BE133" i="2"/>
  <c r="BE141" i="2"/>
  <c r="BE144" i="2"/>
  <c r="BE145" i="2"/>
  <c r="BE146" i="2"/>
  <c r="BE148" i="2"/>
  <c r="BE159" i="2"/>
  <c r="BE160" i="2"/>
  <c r="BE165" i="2"/>
  <c r="BE166" i="2"/>
  <c r="BE172" i="2"/>
  <c r="BE176" i="2"/>
  <c r="BE181" i="2"/>
  <c r="BE182" i="2"/>
  <c r="BE185" i="2"/>
  <c r="BE190" i="2"/>
  <c r="BE192" i="2"/>
  <c r="BE204" i="2"/>
  <c r="BE209" i="2"/>
  <c r="BE214" i="2"/>
  <c r="BE217" i="2"/>
  <c r="BE223" i="2"/>
  <c r="BE225" i="2"/>
  <c r="BE227" i="2"/>
  <c r="BE229" i="2"/>
  <c r="BE232" i="2"/>
  <c r="BE247" i="2"/>
  <c r="J119" i="2"/>
  <c r="BE130" i="2"/>
  <c r="BE149" i="2"/>
  <c r="BE152" i="2"/>
  <c r="BE154" i="2"/>
  <c r="BE157" i="2"/>
  <c r="BE161" i="2"/>
  <c r="BE171" i="2"/>
  <c r="BE173" i="2"/>
  <c r="BE178" i="2"/>
  <c r="BE183" i="2"/>
  <c r="BE189" i="2"/>
  <c r="BE198" i="2"/>
  <c r="BE200" i="2"/>
  <c r="BE202" i="2"/>
  <c r="BE206" i="2"/>
  <c r="BE208" i="2"/>
  <c r="BE213" i="2"/>
  <c r="BE216" i="2"/>
  <c r="BE219" i="2"/>
  <c r="BE220" i="2"/>
  <c r="BE240" i="2"/>
  <c r="BE246" i="2"/>
  <c r="F122" i="2"/>
  <c r="BE139" i="2"/>
  <c r="BE143" i="2"/>
  <c r="BE248" i="2"/>
  <c r="BE128" i="2"/>
  <c r="BE135" i="2"/>
  <c r="BE137" i="2"/>
  <c r="BE138" i="2"/>
  <c r="BE140" i="2"/>
  <c r="BE142" i="2"/>
  <c r="BE147" i="2"/>
  <c r="BE153" i="2"/>
  <c r="BE155" i="2"/>
  <c r="BE163" i="2"/>
  <c r="BE164" i="2"/>
  <c r="BE170" i="2"/>
  <c r="BE174" i="2"/>
  <c r="BE175" i="2"/>
  <c r="BE177" i="2"/>
  <c r="BE184" i="2"/>
  <c r="BE186" i="2"/>
  <c r="BE187" i="2"/>
  <c r="BE194" i="2"/>
  <c r="BE195" i="2"/>
  <c r="BE196" i="2"/>
  <c r="BE211" i="2"/>
  <c r="BE212" i="2"/>
  <c r="BE218" i="2"/>
  <c r="BE222" i="2"/>
  <c r="BE224" i="2"/>
  <c r="BE226" i="2"/>
  <c r="BE228" i="2"/>
  <c r="BE231" i="2"/>
  <c r="BE233" i="2"/>
  <c r="BE234" i="2"/>
  <c r="BE235" i="2"/>
  <c r="BE236" i="2"/>
  <c r="BE238" i="2"/>
  <c r="BE239" i="2"/>
  <c r="BE241" i="2"/>
  <c r="BE242" i="2"/>
  <c r="BE244" i="2"/>
  <c r="BE249" i="2"/>
  <c r="BE250" i="2"/>
  <c r="BE251" i="2"/>
  <c r="BE136" i="2"/>
  <c r="BE150" i="2"/>
  <c r="BE156" i="2"/>
  <c r="BE158" i="2"/>
  <c r="BE167" i="2"/>
  <c r="BE168" i="2"/>
  <c r="BE169" i="2"/>
  <c r="BE179" i="2"/>
  <c r="BE188" i="2"/>
  <c r="BE191" i="2"/>
  <c r="BE193" i="2"/>
  <c r="BE197" i="2"/>
  <c r="BE201" i="2"/>
  <c r="BE203" i="2"/>
  <c r="BE205" i="2"/>
  <c r="BE207" i="2"/>
  <c r="BE210" i="2"/>
  <c r="BE215" i="2"/>
  <c r="BE221" i="2"/>
  <c r="BE230" i="2"/>
  <c r="BE243" i="2"/>
  <c r="BE252" i="2"/>
  <c r="T126" i="2" l="1"/>
  <c r="T125" i="2" s="1"/>
  <c r="P126" i="2"/>
  <c r="P125" i="2" s="1"/>
  <c r="AU95" i="1" s="1"/>
  <c r="AU94" i="1" s="1"/>
  <c r="BK126" i="2"/>
  <c r="J126" i="2" s="1"/>
  <c r="J97" i="2" s="1"/>
  <c r="R126" i="2"/>
  <c r="R125" i="2" s="1"/>
  <c r="J127" i="2"/>
  <c r="J98" i="2" s="1"/>
  <c r="AX94" i="1"/>
  <c r="J33" i="2"/>
  <c r="AV95" i="1" s="1"/>
  <c r="AT95" i="1" s="1"/>
  <c r="W30" i="1"/>
  <c r="W32" i="1"/>
  <c r="F33" i="2"/>
  <c r="AZ95" i="1" s="1"/>
  <c r="AZ94" i="1" s="1"/>
  <c r="AV94" i="1" s="1"/>
  <c r="AK29" i="1" s="1"/>
  <c r="BK125" i="2" l="1"/>
  <c r="J125" i="2" s="1"/>
  <c r="J96" i="2" s="1"/>
  <c r="AT94" i="1"/>
  <c r="W29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<sst xmlns="http://schemas.openxmlformats.org/spreadsheetml/2006/main" count="1557" uniqueCount="352">
  <si>
    <t>Export Komplet</t>
  </si>
  <si>
    <t/>
  </si>
  <si>
    <t>2.0</t>
  </si>
  <si>
    <t>False</t>
  </si>
  <si>
    <t>{6925feb5-e196-4f3c-9a63-c0779f58c8cb}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</si>
  <si>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</si>
  <si>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</si>
  <si>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</si>
  <si>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</si>
  <si>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</si>
  <si>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</si>
  <si>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</si>
  <si>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</si>
  <si>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</si>
  <si>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2024/08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</si>
  <si>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</si>
  <si>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</si>
  <si>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Dům s pečovatelsou službou v Praze Řepích - interiérové vybavení</t>
  </si>
  <si>
    <t>KSO:</t>
  </si>
  <si>
    <t>CC-CZ:</t>
  </si>
  <si>
    <t>Místo:</t>
  </si>
  <si>
    <t xml:space="preserve"> </t>
  </si>
  <si>
    <t>Datum:</t>
  </si>
  <si>
    <t>10. 12. 2024</t>
  </si>
  <si>
    <t>Zadavatel:</t>
  </si>
  <si>
    <t>IČ:</t>
  </si>
  <si>
    <t>MČ Praha 17</t>
  </si>
  <si>
    <t>DIČ:</t>
  </si>
  <si>
    <t>Uchazeč:</t>
  </si>
  <si>
    <t>Vyplň údaj</t>
  </si>
  <si>
    <t>Projektant:</t>
  </si>
  <si>
    <t xml:space="preserve">Šumavaplan s.r.o.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</si>
  <si>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</si>
  <si>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</si>
  <si>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</si>
  <si>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</si>
  <si>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</si>
  <si>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</si>
  <si>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</si>
  <si>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</si>
  <si>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</si>
  <si>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</si>
  <si>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</si>
  <si>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</si>
  <si>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</si>
  <si>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</si>
  <si>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</si>
  <si>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</si>
  <si>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</si>
  <si>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</si>
  <si>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</si>
  <si>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</si>
  <si>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</si>
  <si>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</si>
  <si>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</si>
  <si>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</si>
  <si>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</si>
  <si>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</si>
  <si>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</si>
  <si>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</si>
  <si>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</si>
  <si>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</si>
  <si>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</si>
  <si>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</si>
  <si>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</si>
  <si>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</si>
  <si>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</si>
  <si>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</si>
  <si>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</si>
  <si>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</si>
  <si>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</si>
  <si>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</si>
  <si>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</si>
  <si>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</si>
  <si>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</si>
  <si>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</si>
  <si>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</si>
  <si>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</si>
  <si>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</si>
  <si>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</si>
  <si>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</si>
  <si>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Interiérové vybavení</t>
  </si>
  <si>
    <t>STA</t>
  </si>
  <si>
    <t>1</t>
  </si>
  <si>
    <t>{7c601fd0-6544-45bf-a5e9-7f6b2f24911a}</t>
  </si>
  <si>
    <t>2</t>
  </si>
  <si>
    <t>KRYCÍ LIST SOUPISU PRACÍ</t>
  </si>
  <si>
    <t>Objekt:</t>
  </si>
  <si>
    <t>SO01 - Interiérové vybavení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</si>
  <si>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</si>
  <si>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</si>
  <si>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</si>
  <si>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</si>
  <si>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</si>
  <si>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</si>
  <si>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90-M - Vybavení pokojů ubytovacích jednotek</t>
  </si>
  <si>
    <t xml:space="preserve">    91-M - Vybavení technického a provozního zázemí</t>
  </si>
  <si>
    <t xml:space="preserve">    93-M - Vybavení zdravotnického a pečovatelského provozu</t>
  </si>
  <si>
    <t xml:space="preserve">    94-M - Vybavení společných a společenských prostor</t>
  </si>
  <si>
    <t xml:space="preserve">    95-M - Vybavení kancelářského provozu</t>
  </si>
  <si>
    <t xml:space="preserve">    97-M - Společné položky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</si>
  <si>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</si>
  <si>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</si>
  <si>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</si>
  <si>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</si>
  <si>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</si>
  <si>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</si>
  <si>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</si>
  <si>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</si>
  <si>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</si>
  <si>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</si>
  <si>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</si>
  <si>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</si>
  <si>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</si>
  <si>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</si>
  <si>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</si>
  <si>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</si>
  <si>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90-M</t>
  </si>
  <si>
    <t>Vybavení pokojů ubytovacích jednotek</t>
  </si>
  <si>
    <t>K</t>
  </si>
  <si>
    <t>90 100</t>
  </si>
  <si>
    <t>Kuchyňská sestava pokoje 1+KK, 2425x650 mm - přesná spc. viz. výkres D.2.4.6, pol. P/1</t>
  </si>
  <si>
    <t>ks</t>
  </si>
  <si>
    <t>64</t>
  </si>
  <si>
    <t>-1925343353</t>
  </si>
  <si>
    <t>90 101</t>
  </si>
  <si>
    <t>Kuchyňská sestava pokoje 2+KK, 2375x650 mm - přesná spc. viz. výkres D.2.4.6, pol. P/2</t>
  </si>
  <si>
    <t>1794852778</t>
  </si>
  <si>
    <t>90 102</t>
  </si>
  <si>
    <t>Kuchyňská sestava pokoje 1+KK/2+KK 3.NP, 2600x650 mm - přesná spc. viz. výkres D.2.4.6, pol. P/3</t>
  </si>
  <si>
    <t>-22843328</t>
  </si>
  <si>
    <t>91-M</t>
  </si>
  <si>
    <t>Vybavení technického a provozního zázemí</t>
  </si>
  <si>
    <t>2124776577</t>
  </si>
  <si>
    <t>-1380942340</t>
  </si>
  <si>
    <t>-1574379511</t>
  </si>
  <si>
    <t>2135187144</t>
  </si>
  <si>
    <t>-893811902</t>
  </si>
  <si>
    <t>-1406396959</t>
  </si>
  <si>
    <t>471081096</t>
  </si>
  <si>
    <t>91 108</t>
  </si>
  <si>
    <t>Jídelní stůl 800x1200 mm, v. 750 mm - přesná spc. viz. výkres D.2.4.7, pol. T/8</t>
  </si>
  <si>
    <t>754547290</t>
  </si>
  <si>
    <t>577867557</t>
  </si>
  <si>
    <t>91 110</t>
  </si>
  <si>
    <t>Kuchyňská sestava 2500x600 mm - přesná spc. viz. výkres D.2.4.7, pol. T/10</t>
  </si>
  <si>
    <t>-1195925762</t>
  </si>
  <si>
    <t>-1825374192</t>
  </si>
  <si>
    <t>-325557577</t>
  </si>
  <si>
    <t>121945812</t>
  </si>
  <si>
    <t>1528950487</t>
  </si>
  <si>
    <t>271545743</t>
  </si>
  <si>
    <t>-1124595371</t>
  </si>
  <si>
    <t>-965851971</t>
  </si>
  <si>
    <t>-1276580918</t>
  </si>
  <si>
    <t>798114792</t>
  </si>
  <si>
    <t>-315209917</t>
  </si>
  <si>
    <t>-333933522</t>
  </si>
  <si>
    <t>-924760829</t>
  </si>
  <si>
    <t>815243896</t>
  </si>
  <si>
    <t>312621895</t>
  </si>
  <si>
    <t>1885293279</t>
  </si>
  <si>
    <t>478034760</t>
  </si>
  <si>
    <t>93-M</t>
  </si>
  <si>
    <t>Vybavení zdravotnického a pečovatelského provozu</t>
  </si>
  <si>
    <t>93 100</t>
  </si>
  <si>
    <t>Lékařská skříň 800x2100 mm, hl. 600 mm - přesná spc. viz. výkres D.2.4.9, pol. Z/1</t>
  </si>
  <si>
    <t>248377511</t>
  </si>
  <si>
    <t>93 101</t>
  </si>
  <si>
    <t>Lékařská skříň 400x2100 mm, hl. 600 mm - přesná spc. viz. výkres D.2.4.9, pol. Z/2</t>
  </si>
  <si>
    <t>-157018799</t>
  </si>
  <si>
    <t>171915413</t>
  </si>
  <si>
    <t>93 103</t>
  </si>
  <si>
    <t>Zdravotnická sestava s dřezem 1500x900 mm, hl. 600 mm - přesná spc. viz. výkres D.2.4.9, pol. Z/4</t>
  </si>
  <si>
    <t>1813315935</t>
  </si>
  <si>
    <t>-83987215</t>
  </si>
  <si>
    <t>1874530587</t>
  </si>
  <si>
    <t>-1336259008</t>
  </si>
  <si>
    <t>1662410048</t>
  </si>
  <si>
    <t>353177153</t>
  </si>
  <si>
    <t>-187596637</t>
  </si>
  <si>
    <t>1115761928</t>
  </si>
  <si>
    <t>1224559938</t>
  </si>
  <si>
    <t>-1129143394</t>
  </si>
  <si>
    <t>-790154331</t>
  </si>
  <si>
    <t>1560662993</t>
  </si>
  <si>
    <t>-757117827</t>
  </si>
  <si>
    <t>93 116</t>
  </si>
  <si>
    <t>Zdravotnická sterilizační sestava 2400x600 mm, v. 900 mm - přesná spc. viz. výkres D.2.4.9, pol. Z/17</t>
  </si>
  <si>
    <t>1282222311</t>
  </si>
  <si>
    <t>94-M</t>
  </si>
  <si>
    <t>Vybavení společných a společenských prostor</t>
  </si>
  <si>
    <t>94 100</t>
  </si>
  <si>
    <t>Stůl jídelní 800x1200 mm, v. cca 750 mm - přesná spc. viz. výkres D.2.4.10, pol. S/1</t>
  </si>
  <si>
    <t>118793313</t>
  </si>
  <si>
    <t>2077606413</t>
  </si>
  <si>
    <t>94 102</t>
  </si>
  <si>
    <t>Knihovní sestava 3600x300 mm, v 2100 mm - přesná spc. viz. výkres D.2.4.10, pol. S/3</t>
  </si>
  <si>
    <t>-1230497520</t>
  </si>
  <si>
    <t>94 103</t>
  </si>
  <si>
    <t>Kuchyňská sestava literární klub 3300x600 mm, v 2100 mm - přesná spc. viz. výkres D.2.4.10, pol. S/4</t>
  </si>
  <si>
    <t>-238160650</t>
  </si>
  <si>
    <t>-2044193778</t>
  </si>
  <si>
    <t>1686092846</t>
  </si>
  <si>
    <t>-237784820</t>
  </si>
  <si>
    <t>-426602200</t>
  </si>
  <si>
    <t>-1355652978</t>
  </si>
  <si>
    <t>211347030</t>
  </si>
  <si>
    <t>94 110</t>
  </si>
  <si>
    <t>Stůl pracovní 2400x600 mm, v. cca 750 mm - přesná spc. viz. výkres D.2.4.10, pol. S/11</t>
  </si>
  <si>
    <t>-1452066604</t>
  </si>
  <si>
    <t>1178635539</t>
  </si>
  <si>
    <t>94 112</t>
  </si>
  <si>
    <t>Kuchyňská sestava pracovní terapie 2400x2100 mm, hl. 600 mm - přesná spc. viz. výkres D.2.4.10, pol. S/13</t>
  </si>
  <si>
    <t>-1530369667</t>
  </si>
  <si>
    <t>-1947641674</t>
  </si>
  <si>
    <t>166722615</t>
  </si>
  <si>
    <t>94 115</t>
  </si>
  <si>
    <t>Vestavná úložná sestava s PC koutkem, 5150x2725 mm, hl. 600 mm - přesná spc. viz. výkres D.2.4.10, pol. S/16</t>
  </si>
  <si>
    <t>1634908270</t>
  </si>
  <si>
    <t>94 116</t>
  </si>
  <si>
    <t>Vestavná úložná sestava pro hudební koutek, 2400x2725 mm, hl. 675 mm - přesná spc. viz. výkres D.2.4.10, pol. S/17</t>
  </si>
  <si>
    <t>-1743740449</t>
  </si>
  <si>
    <t>94 117</t>
  </si>
  <si>
    <t>Vestavná úložná sestava pro tělocvičnu, 5425x2725 mm, hl. 675 mm - přesná spc. viz. výkres D.2.4.10, pol. S/18</t>
  </si>
  <si>
    <t>2011603477</t>
  </si>
  <si>
    <t>95-M</t>
  </si>
  <si>
    <t>Vybavení kancelářského provozu</t>
  </si>
  <si>
    <t>95 100</t>
  </si>
  <si>
    <t>Recepční pult - přesná spc. viz. výkres D.2.4.11, pol. K/1</t>
  </si>
  <si>
    <t>1230861861</t>
  </si>
  <si>
    <t>95 101</t>
  </si>
  <si>
    <t>Skříňová sestava recepce 4000x2500 mm, hl. 450 mm - přesná spc. viz. výkres D.2.4.11, pol. K/2</t>
  </si>
  <si>
    <t>-2125306315</t>
  </si>
  <si>
    <t>-980802738</t>
  </si>
  <si>
    <t>95 103</t>
  </si>
  <si>
    <t>Kancelářský stůl 1400x700 mm, v. 750 mm - přesná spc. viz. výkres D.2.4.11, pol. K/4</t>
  </si>
  <si>
    <t>367902310</t>
  </si>
  <si>
    <t>95 104</t>
  </si>
  <si>
    <t>Kancelářská šatní skříň 800x21000 mm, hl. 600 mm - přesná spc. viz. výkres D.2.4.11, pol. K/5</t>
  </si>
  <si>
    <t>-2024875799</t>
  </si>
  <si>
    <t>-958799370</t>
  </si>
  <si>
    <t>95 106</t>
  </si>
  <si>
    <t>Kancelářský stůl půlkruhový 1400x700 mm, v. 750 mm - přesná spc. viz. výkres D.2.4.11, pol. K/7</t>
  </si>
  <si>
    <t>-606346357</t>
  </si>
  <si>
    <t>95 107</t>
  </si>
  <si>
    <t>Osobní skříň 600x2100 mm, hl. 600 mm - přesná spc. viz. výkres D.2.4.11, pol. K/8</t>
  </si>
  <si>
    <t>-377615213</t>
  </si>
  <si>
    <t>95 108</t>
  </si>
  <si>
    <t>Kuchyňská sestava, kancelář pečovatelky 3750x2725 mm, hl. 600 mm - přesná spc. viz. výkres D.2.4.11, pol. K/9</t>
  </si>
  <si>
    <t>552637096</t>
  </si>
  <si>
    <t>95 109</t>
  </si>
  <si>
    <t>Nástěnné police dl. 1000 mm, hl. 300 mm - přesná spc. viz. výkres D.2.4.11, pol. K/10</t>
  </si>
  <si>
    <t>929823157</t>
  </si>
  <si>
    <t>95 110</t>
  </si>
  <si>
    <t>Kancelářský stůl ordinace 2400x700 mm, v. 750 mm - přesná spc. viz. výkres D.2.4.11, pol. K/11</t>
  </si>
  <si>
    <t>105198069</t>
  </si>
  <si>
    <t>95 111</t>
  </si>
  <si>
    <t>Kancelářský stůl zdravotní sestry - přesná spc. viz. výkres D.2.4.11, pol. K/12</t>
  </si>
  <si>
    <t>819431171</t>
  </si>
  <si>
    <t>95 112</t>
  </si>
  <si>
    <t>Policová skříň 800x2100 mm, hl. 450 mm - přesná spc. viz. výkres D.2.4.11, pol. K/13</t>
  </si>
  <si>
    <t>1982670654</t>
  </si>
  <si>
    <t>95 113</t>
  </si>
  <si>
    <t>Policová skříň prosklená 800x2100 mm, hl. 450 mm - přesná spc. viz. výkres D.2.4.11, pol. K/14</t>
  </si>
  <si>
    <t>1217976205</t>
  </si>
  <si>
    <t>95 114</t>
  </si>
  <si>
    <t>Kancelářský stůl služby 1400x450 mm, v. 750 mm - přesná spc. viz. výkres D.2.4.11, pol. K/15</t>
  </si>
  <si>
    <t>1986171802</t>
  </si>
  <si>
    <t>-1243893418</t>
  </si>
  <si>
    <t>-267597669</t>
  </si>
  <si>
    <t>95 117</t>
  </si>
  <si>
    <t>Věšáková stěna - přesná spc. viz. výkres D.2.4.11, pol. K/18</t>
  </si>
  <si>
    <t>1706081170</t>
  </si>
  <si>
    <t>95 118</t>
  </si>
  <si>
    <t>Otevřená policová skříň 800x2100 mm, hl. 450 mm - přesná spc. viz. výkres D.2.4.11, pol. K/19</t>
  </si>
  <si>
    <t>595289910</t>
  </si>
  <si>
    <t>95 119</t>
  </si>
  <si>
    <t>Nalůl otevřená policová skříň 800x2100 mm, hl. 450 mm - přesná spc. viz. výkres D.2.4.11, pol. K/20</t>
  </si>
  <si>
    <t>-917793044</t>
  </si>
  <si>
    <t>95 120</t>
  </si>
  <si>
    <t>Nízká policová skříň 800x1200 mm, hl. 450 mm - přesná spc. viz. výkres D.2.4.11, pol. K/21</t>
  </si>
  <si>
    <t>-769788541</t>
  </si>
  <si>
    <t>-1708726517</t>
  </si>
  <si>
    <t>95 122</t>
  </si>
  <si>
    <t>Rohový stůl 1800x2500 mm, v. 750 mm - přesná spc. viz. výkres D.2.4.11, pol. K/23</t>
  </si>
  <si>
    <t>-390504908</t>
  </si>
  <si>
    <t>1025682395</t>
  </si>
  <si>
    <t>-326443968</t>
  </si>
  <si>
    <t>95 125</t>
  </si>
  <si>
    <t>Kuchyňská sestava zaměstnanci 2.NP 2400x2725 mm, hl. 600 mm - přesná spc. viz. výkres D.2.4.11, pol. K/26</t>
  </si>
  <si>
    <t>1479228651</t>
  </si>
  <si>
    <t>95 126</t>
  </si>
  <si>
    <t>Rohový kancelářský stůl - přesná spc. viz. výkres D.2.4.11, pol. K/27</t>
  </si>
  <si>
    <t>661876215</t>
  </si>
  <si>
    <t>95 127</t>
  </si>
  <si>
    <t>Spisová skříň s roletou 1200x2100 mm, hl. 450 mm - přesná spc. viz. výkres D.2.4.11, pol. K/28</t>
  </si>
  <si>
    <t>-1096011591</t>
  </si>
  <si>
    <t>95 128</t>
  </si>
  <si>
    <t>Kuchyňská sestava ředitelna 1600x2100 mm, hl. 600 mm - přesná spc. viz. výkres D.2.4.11, pol. K/29</t>
  </si>
  <si>
    <t>937628612</t>
  </si>
  <si>
    <t>95 129</t>
  </si>
  <si>
    <t>Kancelářský stůl ředitelna - přesná spc. viz. výkres D.2.4.11, pol. K/30</t>
  </si>
  <si>
    <t>361918782</t>
  </si>
  <si>
    <t>95 130</t>
  </si>
  <si>
    <t>Jednací stůl ředitelna, 3200x1000 mm, v. 750 mm - přesná spc. viz. výkres D.2.4.11, pol. K/31</t>
  </si>
  <si>
    <t>628796359</t>
  </si>
  <si>
    <t>1841458809</t>
  </si>
  <si>
    <t>1238067255</t>
  </si>
  <si>
    <t>-13337804</t>
  </si>
  <si>
    <t>-917906316</t>
  </si>
  <si>
    <t>95 135</t>
  </si>
  <si>
    <t>Kancelářský stůl vrchní sestra 1800x450 mm, v. 750 mm - přesná spc. viz. výkres D.2.4.11, pol. K/36</t>
  </si>
  <si>
    <t>1479799153</t>
  </si>
  <si>
    <t>95 136</t>
  </si>
  <si>
    <t>Rohový kancelářský stůl 1.NP - přesná spc. viz. výkres D.2.4.11, pol. K/37</t>
  </si>
  <si>
    <t>1555962851</t>
  </si>
  <si>
    <t>-1227184283</t>
  </si>
  <si>
    <t>1490662062</t>
  </si>
  <si>
    <t>-2040238800</t>
  </si>
  <si>
    <t>778530927</t>
  </si>
  <si>
    <t>1255803284</t>
  </si>
  <si>
    <t>-481942937</t>
  </si>
  <si>
    <t>kpl</t>
  </si>
  <si>
    <t>848296908</t>
  </si>
  <si>
    <t>97-M</t>
  </si>
  <si>
    <t>Společné položky</t>
  </si>
  <si>
    <t>97 100</t>
  </si>
  <si>
    <t xml:space="preserve">Zaměření skutečného stavu </t>
  </si>
  <si>
    <t>238508357</t>
  </si>
  <si>
    <t>97 101</t>
  </si>
  <si>
    <t>Dílenská dokumentace</t>
  </si>
  <si>
    <t>169323741</t>
  </si>
  <si>
    <t>97 102</t>
  </si>
  <si>
    <t>1343061746</t>
  </si>
  <si>
    <t>97 103</t>
  </si>
  <si>
    <t>Zapojení a zprovoznění prvků (připojení na rozvody elektro, vody, kanalizace, VZT, .....)</t>
  </si>
  <si>
    <t>690002139</t>
  </si>
  <si>
    <t>97 104</t>
  </si>
  <si>
    <t>Sejmutí a opětovné osazení koncových prvků (zásuvky, vypínače, ........)</t>
  </si>
  <si>
    <t>975353886</t>
  </si>
  <si>
    <t>-425554572</t>
  </si>
  <si>
    <t>-2138937594</t>
  </si>
  <si>
    <t>Doprava a montáž prvků (vč. vzorkování, roznesení prvků na místo, jejich sestavení, přikotvení, zakrývání podlah, úklid ......)</t>
  </si>
  <si>
    <t>1a</t>
  </si>
  <si>
    <t>90100</t>
  </si>
  <si>
    <t>Náhradní části a kusy pro budoucí provoz k pol. P/1
přesná spc. viz výkres D.2.4.6</t>
  </si>
  <si>
    <t>2a</t>
  </si>
  <si>
    <t>90101</t>
  </si>
  <si>
    <t>Náhradní části a kusy pro budoucí provoz k pol. P/2
přesná spc. viz výkres D.2.4.6</t>
  </si>
  <si>
    <t>Náhradní části a kusy pro budoucí provoz k pol. P/3
přesná spc. viz výkres D.2.4.6</t>
  </si>
  <si>
    <t>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</si>
</sst>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5" t="s">
        <v>5</v>
      </c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1" t="s">
        <v>14</v>
      </c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R5" s="16"/>
      <c r="BE5" s="14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53" t="s">
        <v>17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R6" s="16"/>
      <c r="BE6" s="149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49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49"/>
      <c r="BS8" s="13" t="s">
        <v>6</v>
      </c>
    </row>
    <row r="9" spans="1:74" ht="14.45" customHeight="1">
      <c r="B9" s="16"/>
      <c r="AR9" s="16"/>
      <c r="BE9" s="149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49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49"/>
      <c r="BS11" s="13" t="s">
        <v>6</v>
      </c>
    </row>
    <row r="12" spans="1:74" ht="6.95" customHeight="1">
      <c r="B12" s="16"/>
      <c r="AR12" s="16"/>
      <c r="BE12" s="149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49"/>
      <c r="BS13" s="13" t="s">
        <v>6</v>
      </c>
    </row>
    <row r="14" spans="1:74" ht="12.75">
      <c r="B14" s="16"/>
      <c r="E14" s="154" t="s">
        <v>29</v>
      </c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23" t="s">
        <v>27</v>
      </c>
      <c r="AN14" s="25" t="s">
        <v>29</v>
      </c>
      <c r="AR14" s="16"/>
      <c r="BE14" s="149"/>
      <c r="BS14" s="13" t="s">
        <v>6</v>
      </c>
    </row>
    <row r="15" spans="1:74" ht="6.95" customHeight="1">
      <c r="B15" s="16"/>
      <c r="AR15" s="16"/>
      <c r="BE15" s="149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49"/>
      <c r="BS16" s="13" t="s">
        <v>3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49"/>
      <c r="BS17" s="13" t="s">
        <v>32</v>
      </c>
    </row>
    <row r="18" spans="2:71" ht="6.95" customHeight="1">
      <c r="B18" s="16"/>
      <c r="AR18" s="16"/>
      <c r="BE18" s="149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49"/>
      <c r="BS19" s="13" t="s">
        <v>6</v>
      </c>
    </row>
    <row r="20" spans="2:71" ht="18.399999999999999" customHeight="1">
      <c r="B20" s="16"/>
      <c r="E20" s="21" t="s">
        <v>31</v>
      </c>
      <c r="AK20" s="23" t="s">
        <v>27</v>
      </c>
      <c r="AN20" s="21" t="s">
        <v>1</v>
      </c>
      <c r="AR20" s="16"/>
      <c r="BE20" s="149"/>
      <c r="BS20" s="13" t="s">
        <v>32</v>
      </c>
    </row>
    <row r="21" spans="2:71" ht="6.95" customHeight="1">
      <c r="B21" s="16"/>
      <c r="AR21" s="16"/>
      <c r="BE21" s="149"/>
    </row>
    <row r="22" spans="2:71" ht="12" customHeight="1">
      <c r="B22" s="16"/>
      <c r="D22" s="23" t="s">
        <v>34</v>
      </c>
      <c r="AR22" s="16"/>
      <c r="BE22" s="149"/>
    </row>
    <row r="23" spans="2:71" ht="16.5" customHeight="1">
      <c r="B23" s="16"/>
      <c r="E23" s="156" t="s">
        <v>1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6"/>
      <c r="BE23" s="149"/>
    </row>
    <row r="24" spans="2:71" ht="6.95" customHeight="1">
      <c r="B24" s="16"/>
      <c r="AR24" s="16"/>
      <c r="BE24" s="14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49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57">
        <f>ROUND(AG94,2)</f>
        <v>0</v>
      </c>
      <c r="AL26" s="158"/>
      <c r="AM26" s="158"/>
      <c r="AN26" s="158"/>
      <c r="AO26" s="158"/>
      <c r="AR26" s="28"/>
      <c r="BE26" s="149"/>
    </row>
    <row r="27" spans="2:71" s="1" customFormat="1" ht="6.95" customHeight="1">
      <c r="B27" s="28"/>
      <c r="AR27" s="28"/>
      <c r="BE27" s="149"/>
    </row>
    <row r="28" spans="2:71" s="1" customFormat="1" ht="12.75">
      <c r="B28" s="28"/>
      <c r="L28" s="159" t="s">
        <v>36</v>
      </c>
      <c r="M28" s="159"/>
      <c r="N28" s="159"/>
      <c r="O28" s="159"/>
      <c r="P28" s="159"/>
      <c r="W28" s="159" t="s">
        <v>37</v>
      </c>
      <c r="X28" s="159"/>
      <c r="Y28" s="159"/>
      <c r="Z28" s="159"/>
      <c r="AA28" s="159"/>
      <c r="AB28" s="159"/>
      <c r="AC28" s="159"/>
      <c r="AD28" s="159"/>
      <c r="AE28" s="159"/>
      <c r="AK28" s="159" t="s">
        <v>38</v>
      </c>
      <c r="AL28" s="159"/>
      <c r="AM28" s="159"/>
      <c r="AN28" s="159"/>
      <c r="AO28" s="159"/>
      <c r="AR28" s="28"/>
      <c r="BE28" s="149"/>
    </row>
    <row r="29" spans="2:71" s="2" customFormat="1" ht="14.45" customHeight="1">
      <c r="B29" s="32"/>
      <c r="D29" s="23" t="s">
        <v>39</v>
      </c>
      <c r="F29" s="23" t="s">
        <v>40</v>
      </c>
      <c r="L29" s="147">
        <v>0.21</v>
      </c>
      <c r="M29" s="146"/>
      <c r="N29" s="146"/>
      <c r="O29" s="146"/>
      <c r="P29" s="146"/>
      <c r="W29" s="145">
        <f>ROUND(AZ94, 2)</f>
        <v>0</v>
      </c>
      <c r="X29" s="146"/>
      <c r="Y29" s="146"/>
      <c r="Z29" s="146"/>
      <c r="AA29" s="146"/>
      <c r="AB29" s="146"/>
      <c r="AC29" s="146"/>
      <c r="AD29" s="146"/>
      <c r="AE29" s="146"/>
      <c r="AK29" s="145">
        <f>ROUND(AV94, 2)</f>
        <v>0</v>
      </c>
      <c r="AL29" s="146"/>
      <c r="AM29" s="146"/>
      <c r="AN29" s="146"/>
      <c r="AO29" s="146"/>
      <c r="AR29" s="32"/>
      <c r="BE29" s="150"/>
    </row>
    <row r="30" spans="2:71" s="2" customFormat="1" ht="14.45" customHeight="1">
      <c r="B30" s="32"/>
      <c r="F30" s="23" t="s">
        <v>41</v>
      </c>
      <c r="L30" s="147">
        <v>0.15</v>
      </c>
      <c r="M30" s="146"/>
      <c r="N30" s="146"/>
      <c r="O30" s="146"/>
      <c r="P30" s="146"/>
      <c r="W30" s="145">
        <f>ROUND(BA94, 2)</f>
        <v>0</v>
      </c>
      <c r="X30" s="146"/>
      <c r="Y30" s="146"/>
      <c r="Z30" s="146"/>
      <c r="AA30" s="146"/>
      <c r="AB30" s="146"/>
      <c r="AC30" s="146"/>
      <c r="AD30" s="146"/>
      <c r="AE30" s="146"/>
      <c r="AK30" s="145">
        <f>ROUND(AW94, 2)</f>
        <v>0</v>
      </c>
      <c r="AL30" s="146"/>
      <c r="AM30" s="146"/>
      <c r="AN30" s="146"/>
      <c r="AO30" s="146"/>
      <c r="AR30" s="32"/>
      <c r="BE30" s="150"/>
    </row>
    <row r="31" spans="2:71" s="2" customFormat="1" ht="14.45" hidden="1" customHeight="1">
      <c r="B31" s="32"/>
      <c r="F31" s="23" t="s">
        <v>42</v>
      </c>
      <c r="L31" s="147">
        <v>0.21</v>
      </c>
      <c r="M31" s="146"/>
      <c r="N31" s="146"/>
      <c r="O31" s="146"/>
      <c r="P31" s="146"/>
      <c r="W31" s="145">
        <f>ROUND(BB94, 2)</f>
        <v>0</v>
      </c>
      <c r="X31" s="146"/>
      <c r="Y31" s="146"/>
      <c r="Z31" s="146"/>
      <c r="AA31" s="146"/>
      <c r="AB31" s="146"/>
      <c r="AC31" s="146"/>
      <c r="AD31" s="146"/>
      <c r="AE31" s="146"/>
      <c r="AK31" s="145">
        <v>0</v>
      </c>
      <c r="AL31" s="146"/>
      <c r="AM31" s="146"/>
      <c r="AN31" s="146"/>
      <c r="AO31" s="146"/>
      <c r="AR31" s="32"/>
      <c r="BE31" s="150"/>
    </row>
    <row r="32" spans="2:71" s="2" customFormat="1" ht="14.45" hidden="1" customHeight="1">
      <c r="B32" s="32"/>
      <c r="F32" s="23" t="s">
        <v>43</v>
      </c>
      <c r="L32" s="147">
        <v>0.15</v>
      </c>
      <c r="M32" s="146"/>
      <c r="N32" s="146"/>
      <c r="O32" s="146"/>
      <c r="P32" s="146"/>
      <c r="W32" s="145">
        <f>ROUND(BC94, 2)</f>
        <v>0</v>
      </c>
      <c r="X32" s="146"/>
      <c r="Y32" s="146"/>
      <c r="Z32" s="146"/>
      <c r="AA32" s="146"/>
      <c r="AB32" s="146"/>
      <c r="AC32" s="146"/>
      <c r="AD32" s="146"/>
      <c r="AE32" s="146"/>
      <c r="AK32" s="145">
        <v>0</v>
      </c>
      <c r="AL32" s="146"/>
      <c r="AM32" s="146"/>
      <c r="AN32" s="146"/>
      <c r="AO32" s="146"/>
      <c r="AR32" s="32"/>
      <c r="BE32" s="150"/>
    </row>
    <row r="33" spans="2:57" s="2" customFormat="1" ht="14.45" hidden="1" customHeight="1">
      <c r="B33" s="32"/>
      <c r="F33" s="23" t="s">
        <v>44</v>
      </c>
      <c r="L33" s="147">
        <v>0</v>
      </c>
      <c r="M33" s="146"/>
      <c r="N33" s="146"/>
      <c r="O33" s="146"/>
      <c r="P33" s="146"/>
      <c r="W33" s="145">
        <f>ROUND(BD94, 2)</f>
        <v>0</v>
      </c>
      <c r="X33" s="146"/>
      <c r="Y33" s="146"/>
      <c r="Z33" s="146"/>
      <c r="AA33" s="146"/>
      <c r="AB33" s="146"/>
      <c r="AC33" s="146"/>
      <c r="AD33" s="146"/>
      <c r="AE33" s="146"/>
      <c r="AK33" s="145">
        <v>0</v>
      </c>
      <c r="AL33" s="146"/>
      <c r="AM33" s="146"/>
      <c r="AN33" s="146"/>
      <c r="AO33" s="146"/>
      <c r="AR33" s="32"/>
      <c r="BE33" s="150"/>
    </row>
    <row r="34" spans="2:57" s="1" customFormat="1" ht="6.95" customHeight="1">
      <c r="B34" s="28"/>
      <c r="AR34" s="28"/>
      <c r="BE34" s="149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80" t="s">
        <v>47</v>
      </c>
      <c r="Y35" s="181"/>
      <c r="Z35" s="181"/>
      <c r="AA35" s="181"/>
      <c r="AB35" s="181"/>
      <c r="AC35" s="35"/>
      <c r="AD35" s="35"/>
      <c r="AE35" s="35"/>
      <c r="AF35" s="35"/>
      <c r="AG35" s="35"/>
      <c r="AH35" s="35"/>
      <c r="AI35" s="35"/>
      <c r="AJ35" s="35"/>
      <c r="AK35" s="182">
        <f>SUM(AK26:AK33)</f>
        <v>0</v>
      </c>
      <c r="AL35" s="181"/>
      <c r="AM35" s="181"/>
      <c r="AN35" s="181"/>
      <c r="AO35" s="183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54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2024/08</v>
      </c>
      <c r="AR84" s="44"/>
    </row>
    <row r="85" spans="1:91" s="4" customFormat="1" ht="36.950000000000003" customHeight="1">
      <c r="B85" s="45"/>
      <c r="C85" s="46" t="s">
        <v>16</v>
      </c>
      <c r="L85" s="171" t="str">
        <f>K6</f>
        <v>Dům s pečovatelsou službou v Praze Řepích - interiérové vybavení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73" t="str">
        <f>IF(AN8= "","",AN8)</f>
        <v>10. 12. 2024</v>
      </c>
      <c r="AN87" s="173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MČ Praha 17</v>
      </c>
      <c r="AI89" s="23" t="s">
        <v>30</v>
      </c>
      <c r="AM89" s="174" t="str">
        <f>IF(E17="","",E17)</f>
        <v xml:space="preserve">Šumavaplan s.r.o. </v>
      </c>
      <c r="AN89" s="175"/>
      <c r="AO89" s="175"/>
      <c r="AP89" s="175"/>
      <c r="AR89" s="28"/>
      <c r="AS89" s="176" t="s">
        <v>55</v>
      </c>
      <c r="AT89" s="17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74" t="str">
        <f>IF(E20="","",E20)</f>
        <v xml:space="preserve">Šumavaplan s.r.o. </v>
      </c>
      <c r="AN90" s="175"/>
      <c r="AO90" s="175"/>
      <c r="AP90" s="175"/>
      <c r="AR90" s="28"/>
      <c r="AS90" s="178"/>
      <c r="AT90" s="179"/>
      <c r="BD90" s="52"/>
    </row>
    <row r="91" spans="1:91" s="1" customFormat="1" ht="10.9" customHeight="1">
      <c r="B91" s="28"/>
      <c r="AR91" s="28"/>
      <c r="AS91" s="178"/>
      <c r="AT91" s="179"/>
      <c r="BD91" s="52"/>
    </row>
    <row r="92" spans="1:91" s="1" customFormat="1" ht="29.25" customHeight="1">
      <c r="B92" s="28"/>
      <c r="C92" s="166" t="s">
        <v>56</v>
      </c>
      <c r="D92" s="167"/>
      <c r="E92" s="167"/>
      <c r="F92" s="167"/>
      <c r="G92" s="167"/>
      <c r="H92" s="53"/>
      <c r="I92" s="168" t="s">
        <v>57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9" t="s">
        <v>58</v>
      </c>
      <c r="AH92" s="167"/>
      <c r="AI92" s="167"/>
      <c r="AJ92" s="167"/>
      <c r="AK92" s="167"/>
      <c r="AL92" s="167"/>
      <c r="AM92" s="167"/>
      <c r="AN92" s="168" t="s">
        <v>59</v>
      </c>
      <c r="AO92" s="167"/>
      <c r="AP92" s="170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63">
        <f>ROUND(AG95,2)</f>
        <v>0</v>
      </c>
      <c r="AH94" s="163"/>
      <c r="AI94" s="163"/>
      <c r="AJ94" s="163"/>
      <c r="AK94" s="163"/>
      <c r="AL94" s="163"/>
      <c r="AM94" s="163"/>
      <c r="AN94" s="164">
        <f>SUM(AG94,AT94)</f>
        <v>0</v>
      </c>
      <c r="AO94" s="164"/>
      <c r="AP94" s="164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74</v>
      </c>
      <c r="BT94" s="68" t="s">
        <v>75</v>
      </c>
      <c r="BU94" s="69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1:91" s="6" customFormat="1" ht="16.5" customHeight="1">
      <c r="A95" s="70" t="s">
        <v>79</v>
      </c>
      <c r="B95" s="71"/>
      <c r="C95" s="72"/>
      <c r="D95" s="162" t="s">
        <v>80</v>
      </c>
      <c r="E95" s="162"/>
      <c r="F95" s="162"/>
      <c r="G95" s="162"/>
      <c r="H95" s="162"/>
      <c r="I95" s="73"/>
      <c r="J95" s="162" t="s">
        <v>81</v>
      </c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  <c r="AF95" s="162"/>
      <c r="AG95" s="160">
        <f>'SO01 - Interiérové vybavení'!J30</f>
        <v>0</v>
      </c>
      <c r="AH95" s="161"/>
      <c r="AI95" s="161"/>
      <c r="AJ95" s="161"/>
      <c r="AK95" s="161"/>
      <c r="AL95" s="161"/>
      <c r="AM95" s="161"/>
      <c r="AN95" s="160">
        <f>SUM(AG95,AT95)</f>
        <v>0</v>
      </c>
      <c r="AO95" s="161"/>
      <c r="AP95" s="161"/>
      <c r="AQ95" s="74" t="s">
        <v>82</v>
      </c>
      <c r="AR95" s="71"/>
      <c r="AS95" s="75">
        <v>0</v>
      </c>
      <c r="AT95" s="76">
        <f>ROUND(SUM(AV95:AW95),2)</f>
        <v>0</v>
      </c>
      <c r="AU95" s="77">
        <f>'SO01 - Interiérové vybavení'!P125</f>
        <v>0</v>
      </c>
      <c r="AV95" s="76">
        <f>'SO01 - Interiérové vybavení'!J33</f>
        <v>0</v>
      </c>
      <c r="AW95" s="76">
        <f>'SO01 - Interiérové vybavení'!J34</f>
        <v>0</v>
      </c>
      <c r="AX95" s="76">
        <f>'SO01 - Interiérové vybavení'!J35</f>
        <v>0</v>
      </c>
      <c r="AY95" s="76">
        <f>'SO01 - Interiérové vybavení'!J36</f>
        <v>0</v>
      </c>
      <c r="AZ95" s="76">
        <f>'SO01 - Interiérové vybavení'!F33</f>
        <v>0</v>
      </c>
      <c r="BA95" s="76">
        <f>'SO01 - Interiérové vybavení'!F34</f>
        <v>0</v>
      </c>
      <c r="BB95" s="76">
        <f>'SO01 - Interiérové vybavení'!F35</f>
        <v>0</v>
      </c>
      <c r="BC95" s="76">
        <f>'SO01 - Interiérové vybavení'!F36</f>
        <v>0</v>
      </c>
      <c r="BD95" s="78">
        <f>'SO01 - Interiérové vybavení'!F37</f>
        <v>0</v>
      </c>
      <c r="BT95" s="79" t="s">
        <v>83</v>
      </c>
      <c r="BV95" s="79" t="s">
        <v>77</v>
      </c>
      <c r="BW95" s="79" t="s">
        <v>84</v>
      </c>
      <c r="BX95" s="79" t="s">
        <v>4</v>
      </c>
      <c r="CL95" s="79" t="s">
        <v>1</v>
      </c>
      <c r="CM95" s="79" t="s">
        <v>85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SO01 - Interiérové vybaven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3"/>
  <sheetViews>
    <sheetView showGridLines="0" tabSelected="1" topLeftCell="A75" workbookViewId="0">
      <selection activeCell="I133" sqref="I13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 t="s">
        <v>5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>
      <c r="B4" s="16"/>
      <c r="D4" s="17" t="s">
        <v>86</v>
      </c>
      <c r="L4" s="16"/>
      <c r="M4" s="80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85" t="str">
        <f>'Rekapitulace stavby'!K6</f>
        <v>Dům s pečovatelsou službou v Praze Řepích - interiérové vybavení</v>
      </c>
      <c r="F7" s="186"/>
      <c r="G7" s="186"/>
      <c r="H7" s="186"/>
      <c r="L7" s="16"/>
    </row>
    <row r="8" spans="2:46" s="1" customFormat="1" ht="12" customHeight="1">
      <c r="B8" s="28"/>
      <c r="D8" s="23" t="s">
        <v>87</v>
      </c>
      <c r="L8" s="28"/>
    </row>
    <row r="9" spans="2:46" s="1" customFormat="1" ht="16.5" customHeight="1">
      <c r="B9" s="28"/>
      <c r="E9" s="171" t="s">
        <v>88</v>
      </c>
      <c r="F9" s="184"/>
      <c r="G9" s="184"/>
      <c r="H9" s="18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10. 12. 2024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87" t="str">
        <f>'Rekapitulace stavby'!E14</f>
        <v>Vyplň údaj</v>
      </c>
      <c r="F18" s="151"/>
      <c r="G18" s="151"/>
      <c r="H18" s="151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23" t="s">
        <v>27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33</v>
      </c>
      <c r="I23" s="2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31</v>
      </c>
      <c r="I24" s="23" t="s">
        <v>27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1"/>
      <c r="E27" s="156" t="s">
        <v>1</v>
      </c>
      <c r="F27" s="156"/>
      <c r="G27" s="156"/>
      <c r="H27" s="156"/>
      <c r="L27" s="81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2" t="s">
        <v>35</v>
      </c>
      <c r="J30" s="62">
        <f>ROUND(J125,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51" t="s">
        <v>39</v>
      </c>
      <c r="E33" s="23" t="s">
        <v>40</v>
      </c>
      <c r="F33" s="83">
        <f>ROUND((SUM(BE125:BE252)),  2)</f>
        <v>0</v>
      </c>
      <c r="I33" s="84">
        <v>0.21</v>
      </c>
      <c r="J33" s="83">
        <f>ROUND(((SUM(BE125:BE252))*I33),  2)</f>
        <v>0</v>
      </c>
      <c r="L33" s="28"/>
    </row>
    <row r="34" spans="2:12" s="1" customFormat="1" ht="14.45" customHeight="1">
      <c r="B34" s="28"/>
      <c r="E34" s="23" t="s">
        <v>41</v>
      </c>
      <c r="F34" s="83">
        <f>ROUND((SUM(BF125:BF252)),  2)</f>
        <v>0</v>
      </c>
      <c r="I34" s="84">
        <v>0.15</v>
      </c>
      <c r="J34" s="83">
        <f>ROUND(((SUM(BF125:BF252))*I34),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83">
        <f>ROUND((SUM(BG125:BG252)),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83">
        <f>ROUND((SUM(BH125:BH252)),  2)</f>
        <v>0</v>
      </c>
      <c r="I36" s="84">
        <v>0.15</v>
      </c>
      <c r="J36" s="83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83">
        <f>ROUND((SUM(BI125:BI252)),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45</v>
      </c>
      <c r="E39" s="53"/>
      <c r="F39" s="53"/>
      <c r="G39" s="87" t="s">
        <v>46</v>
      </c>
      <c r="H39" s="88" t="s">
        <v>47</v>
      </c>
      <c r="I39" s="53"/>
      <c r="J39" s="89">
        <f>SUM(J30:J37)</f>
        <v>0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91" t="s">
        <v>51</v>
      </c>
      <c r="G61" s="39" t="s">
        <v>50</v>
      </c>
      <c r="H61" s="30"/>
      <c r="I61" s="30"/>
      <c r="J61" s="9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91" t="s">
        <v>51</v>
      </c>
      <c r="G76" s="39" t="s">
        <v>50</v>
      </c>
      <c r="H76" s="30"/>
      <c r="I76" s="30"/>
      <c r="J76" s="9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89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85" t="str">
        <f>E7</f>
        <v>Dům s pečovatelsou službou v Praze Řepích - interiérové vybavení</v>
      </c>
      <c r="F85" s="186"/>
      <c r="G85" s="186"/>
      <c r="H85" s="186"/>
      <c r="L85" s="28"/>
    </row>
    <row r="86" spans="2:47" s="1" customFormat="1" ht="12" customHeight="1">
      <c r="B86" s="28"/>
      <c r="C86" s="23" t="s">
        <v>87</v>
      </c>
      <c r="L86" s="28"/>
    </row>
    <row r="87" spans="2:47" s="1" customFormat="1" ht="16.5" customHeight="1">
      <c r="B87" s="28"/>
      <c r="E87" s="171" t="str">
        <f>E9</f>
        <v>SO01 - Interiérové vybavení</v>
      </c>
      <c r="F87" s="184"/>
      <c r="G87" s="184"/>
      <c r="H87" s="184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10. 12. 2024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>MČ Praha 17</v>
      </c>
      <c r="I91" s="23" t="s">
        <v>30</v>
      </c>
      <c r="J91" s="26" t="str">
        <f>E21</f>
        <v xml:space="preserve">Šumavaplan s.r.o. 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 xml:space="preserve">Šumavaplan s.r.o.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90</v>
      </c>
      <c r="D94" s="85"/>
      <c r="E94" s="85"/>
      <c r="F94" s="85"/>
      <c r="G94" s="85"/>
      <c r="H94" s="85"/>
      <c r="I94" s="85"/>
      <c r="J94" s="94" t="s">
        <v>91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5" t="s">
        <v>92</v>
      </c>
      <c r="J96" s="62">
        <f>J125</f>
        <v>0</v>
      </c>
      <c r="L96" s="28"/>
      <c r="AU96" s="13" t="s">
        <v>93</v>
      </c>
    </row>
    <row r="97" spans="2:12" s="8" customFormat="1" ht="24.95" customHeight="1">
      <c r="B97" s="96"/>
      <c r="D97" s="97" t="s">
        <v>94</v>
      </c>
      <c r="E97" s="98"/>
      <c r="F97" s="98"/>
      <c r="G97" s="98"/>
      <c r="H97" s="98"/>
      <c r="I97" s="98"/>
      <c r="J97" s="99">
        <f>J126</f>
        <v>0</v>
      </c>
      <c r="L97" s="96"/>
    </row>
    <row r="98" spans="2:12" s="9" customFormat="1" ht="19.899999999999999" customHeight="1">
      <c r="B98" s="100"/>
      <c r="D98" s="101" t="s">
        <v>95</v>
      </c>
      <c r="E98" s="102"/>
      <c r="F98" s="102"/>
      <c r="G98" s="102"/>
      <c r="H98" s="102"/>
      <c r="I98" s="102"/>
      <c r="J98" s="103">
        <f>J127</f>
        <v>0</v>
      </c>
      <c r="L98" s="100"/>
    </row>
    <row r="99" spans="2:12" s="9" customFormat="1" ht="19.899999999999999" customHeight="1">
      <c r="B99" s="100"/>
      <c r="D99" s="101" t="s">
        <v>96</v>
      </c>
      <c r="E99" s="102"/>
      <c r="F99" s="102"/>
      <c r="G99" s="102"/>
      <c r="H99" s="102"/>
      <c r="I99" s="102"/>
      <c r="J99" s="103">
        <f>J134</f>
        <v>0</v>
      </c>
      <c r="L99" s="100"/>
    </row>
    <row r="100" spans="2:12" s="9" customFormat="1" ht="19.899999999999999" hidden="1" customHeight="1">
      <c r="B100" s="100"/>
      <c r="D100" s="101"/>
      <c r="E100" s="102"/>
      <c r="F100" s="102"/>
      <c r="G100" s="102"/>
      <c r="H100" s="102"/>
      <c r="I100" s="102"/>
      <c r="J100" s="103">
        <f>J151</f>
        <v>0</v>
      </c>
      <c r="L100" s="100"/>
    </row>
    <row r="101" spans="2:12" s="9" customFormat="1" ht="19.899999999999999" customHeight="1">
      <c r="B101" s="100"/>
      <c r="D101" s="101" t="s">
        <v>97</v>
      </c>
      <c r="E101" s="102"/>
      <c r="F101" s="102"/>
      <c r="G101" s="102"/>
      <c r="H101" s="102"/>
      <c r="I101" s="102"/>
      <c r="J101" s="103">
        <f>J162</f>
        <v>0</v>
      </c>
      <c r="L101" s="100"/>
    </row>
    <row r="102" spans="2:12" s="9" customFormat="1" ht="19.899999999999999" customHeight="1">
      <c r="B102" s="100"/>
      <c r="D102" s="101" t="s">
        <v>98</v>
      </c>
      <c r="E102" s="102"/>
      <c r="F102" s="102"/>
      <c r="G102" s="102"/>
      <c r="H102" s="102"/>
      <c r="I102" s="102"/>
      <c r="J102" s="103">
        <f>J180</f>
        <v>0</v>
      </c>
      <c r="L102" s="100"/>
    </row>
    <row r="103" spans="2:12" s="9" customFormat="1" ht="19.899999999999999" customHeight="1">
      <c r="B103" s="100"/>
      <c r="D103" s="101" t="s">
        <v>99</v>
      </c>
      <c r="E103" s="102"/>
      <c r="F103" s="102"/>
      <c r="G103" s="102"/>
      <c r="H103" s="102"/>
      <c r="I103" s="102"/>
      <c r="J103" s="103">
        <f>J199</f>
        <v>0</v>
      </c>
      <c r="L103" s="100"/>
    </row>
    <row r="104" spans="2:12" s="9" customFormat="1" ht="19.899999999999999" hidden="1" customHeight="1">
      <c r="B104" s="100"/>
      <c r="D104" s="101"/>
      <c r="E104" s="102"/>
      <c r="F104" s="102"/>
      <c r="G104" s="102"/>
      <c r="H104" s="102"/>
      <c r="I104" s="102"/>
      <c r="J104" s="103"/>
      <c r="L104" s="100"/>
    </row>
    <row r="105" spans="2:12" s="9" customFormat="1" ht="19.899999999999999" customHeight="1">
      <c r="B105" s="100"/>
      <c r="D105" s="101" t="s">
        <v>100</v>
      </c>
      <c r="E105" s="102"/>
      <c r="F105" s="102"/>
      <c r="G105" s="102"/>
      <c r="H105" s="102"/>
      <c r="I105" s="102"/>
      <c r="J105" s="103">
        <f>J245</f>
        <v>0</v>
      </c>
      <c r="L105" s="100"/>
    </row>
    <row r="106" spans="2:12" s="1" customFormat="1" ht="21.75" customHeight="1">
      <c r="B106" s="28"/>
      <c r="L106" s="28"/>
    </row>
    <row r="107" spans="2:12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4.95" customHeight="1">
      <c r="B112" s="28"/>
      <c r="C112" s="17" t="s">
        <v>101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16</v>
      </c>
      <c r="L114" s="28"/>
    </row>
    <row r="115" spans="2:65" s="1" customFormat="1" ht="16.5" customHeight="1">
      <c r="B115" s="28"/>
      <c r="E115" s="185" t="str">
        <f>E7</f>
        <v>Dům s pečovatelsou službou v Praze Řepích - interiérové vybavení</v>
      </c>
      <c r="F115" s="186"/>
      <c r="G115" s="186"/>
      <c r="H115" s="186"/>
      <c r="L115" s="28"/>
    </row>
    <row r="116" spans="2:65" s="1" customFormat="1" ht="12" customHeight="1">
      <c r="B116" s="28"/>
      <c r="C116" s="23" t="s">
        <v>87</v>
      </c>
      <c r="L116" s="28"/>
    </row>
    <row r="117" spans="2:65" s="1" customFormat="1" ht="16.5" customHeight="1">
      <c r="B117" s="28"/>
      <c r="E117" s="171" t="str">
        <f>E9</f>
        <v>SO01 - Interiérové vybavení</v>
      </c>
      <c r="F117" s="184"/>
      <c r="G117" s="184"/>
      <c r="H117" s="184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20</v>
      </c>
      <c r="F119" s="21" t="str">
        <f>F12</f>
        <v xml:space="preserve"> </v>
      </c>
      <c r="I119" s="23" t="s">
        <v>22</v>
      </c>
      <c r="J119" s="48" t="str">
        <f>IF(J12="","",J12)</f>
        <v>10. 12. 2024</v>
      </c>
      <c r="L119" s="28"/>
    </row>
    <row r="120" spans="2:65" s="1" customFormat="1" ht="6.95" customHeight="1">
      <c r="B120" s="28"/>
      <c r="L120" s="28"/>
    </row>
    <row r="121" spans="2:65" s="1" customFormat="1" ht="15.2" customHeight="1">
      <c r="B121" s="28"/>
      <c r="C121" s="23" t="s">
        <v>24</v>
      </c>
      <c r="F121" s="21" t="str">
        <f>E15</f>
        <v>MČ Praha 17</v>
      </c>
      <c r="I121" s="23" t="s">
        <v>30</v>
      </c>
      <c r="J121" s="26" t="str">
        <f>E21</f>
        <v xml:space="preserve">Šumavaplan s.r.o. </v>
      </c>
      <c r="L121" s="28"/>
    </row>
    <row r="122" spans="2:65" s="1" customFormat="1" ht="15.2" customHeight="1">
      <c r="B122" s="28"/>
      <c r="C122" s="23" t="s">
        <v>28</v>
      </c>
      <c r="F122" s="21" t="str">
        <f>IF(E18="","",E18)</f>
        <v>Vyplň údaj</v>
      </c>
      <c r="I122" s="23" t="s">
        <v>33</v>
      </c>
      <c r="J122" s="26" t="str">
        <f>E24</f>
        <v xml:space="preserve">Šumavaplan s.r.o. 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04"/>
      <c r="C124" s="105" t="s">
        <v>102</v>
      </c>
      <c r="D124" s="106" t="s">
        <v>60</v>
      </c>
      <c r="E124" s="106" t="s">
        <v>56</v>
      </c>
      <c r="F124" s="106" t="s">
        <v>57</v>
      </c>
      <c r="G124" s="106" t="s">
        <v>103</v>
      </c>
      <c r="H124" s="106" t="s">
        <v>104</v>
      </c>
      <c r="I124" s="106" t="s">
        <v>105</v>
      </c>
      <c r="J124" s="107" t="s">
        <v>91</v>
      </c>
      <c r="K124" s="108" t="s">
        <v>106</v>
      </c>
      <c r="L124" s="104"/>
      <c r="M124" s="55" t="s">
        <v>1</v>
      </c>
      <c r="N124" s="56" t="s">
        <v>39</v>
      </c>
      <c r="O124" s="56" t="s">
        <v>107</v>
      </c>
      <c r="P124" s="56" t="s">
        <v>108</v>
      </c>
      <c r="Q124" s="56" t="s">
        <v>109</v>
      </c>
      <c r="R124" s="56" t="s">
        <v>110</v>
      </c>
      <c r="S124" s="56" t="s">
        <v>111</v>
      </c>
      <c r="T124" s="57" t="s">
        <v>112</v>
      </c>
    </row>
    <row r="125" spans="2:65" s="1" customFormat="1" ht="22.9" customHeight="1">
      <c r="B125" s="28"/>
      <c r="C125" s="60" t="s">
        <v>113</v>
      </c>
      <c r="J125" s="109">
        <f>BK125</f>
        <v>0</v>
      </c>
      <c r="L125" s="28"/>
      <c r="M125" s="58"/>
      <c r="N125" s="49"/>
      <c r="O125" s="49"/>
      <c r="P125" s="110">
        <f>P126</f>
        <v>0</v>
      </c>
      <c r="Q125" s="49"/>
      <c r="R125" s="110">
        <f>R126</f>
        <v>0</v>
      </c>
      <c r="S125" s="49"/>
      <c r="T125" s="111">
        <f>T126</f>
        <v>0</v>
      </c>
      <c r="AT125" s="13" t="s">
        <v>74</v>
      </c>
      <c r="AU125" s="13" t="s">
        <v>93</v>
      </c>
      <c r="BK125" s="112">
        <f>BK126</f>
        <v>0</v>
      </c>
    </row>
    <row r="126" spans="2:65" s="11" customFormat="1" ht="25.9" customHeight="1">
      <c r="B126" s="113"/>
      <c r="D126" s="114" t="s">
        <v>74</v>
      </c>
      <c r="E126" s="115" t="s">
        <v>114</v>
      </c>
      <c r="F126" s="115" t="s">
        <v>114</v>
      </c>
      <c r="I126" s="116"/>
      <c r="J126" s="117">
        <f>BK126</f>
        <v>0</v>
      </c>
      <c r="L126" s="113"/>
      <c r="M126" s="118"/>
      <c r="P126" s="119">
        <f>P127+P134+P151+P162+P180+P199+P237+P245</f>
        <v>0</v>
      </c>
      <c r="R126" s="119">
        <f>R127+R134+R151+R162+R180+R199+R237+R245</f>
        <v>0</v>
      </c>
      <c r="T126" s="120">
        <f>T127+T134+T151+T162+T180+T199+T237+T245</f>
        <v>0</v>
      </c>
      <c r="AR126" s="114" t="s">
        <v>115</v>
      </c>
      <c r="AT126" s="121" t="s">
        <v>74</v>
      </c>
      <c r="AU126" s="121" t="s">
        <v>75</v>
      </c>
      <c r="AY126" s="114" t="s">
        <v>116</v>
      </c>
      <c r="BK126" s="122">
        <f>BK127+BK134+BK151+BK162+BK180+BK199+BK237+BK245</f>
        <v>0</v>
      </c>
    </row>
    <row r="127" spans="2:65" s="11" customFormat="1" ht="22.9" customHeight="1">
      <c r="B127" s="113"/>
      <c r="D127" s="114" t="s">
        <v>74</v>
      </c>
      <c r="E127" s="123" t="s">
        <v>117</v>
      </c>
      <c r="F127" s="123" t="s">
        <v>118</v>
      </c>
      <c r="I127" s="116"/>
      <c r="J127" s="124">
        <f>BK127</f>
        <v>0</v>
      </c>
      <c r="L127" s="113"/>
      <c r="M127" s="118"/>
      <c r="P127" s="119">
        <f>SUM(P128:P133)</f>
        <v>0</v>
      </c>
      <c r="R127" s="119">
        <f>SUM(R128:R133)</f>
        <v>0</v>
      </c>
      <c r="T127" s="120">
        <f>SUM(T128:T133)</f>
        <v>0</v>
      </c>
      <c r="AR127" s="114" t="s">
        <v>115</v>
      </c>
      <c r="AT127" s="121" t="s">
        <v>74</v>
      </c>
      <c r="AU127" s="121" t="s">
        <v>83</v>
      </c>
      <c r="AY127" s="114" t="s">
        <v>116</v>
      </c>
      <c r="BK127" s="122">
        <f>SUM(BK128:BK133)</f>
        <v>0</v>
      </c>
    </row>
    <row r="128" spans="2:65" s="1" customFormat="1" ht="24.2" customHeight="1">
      <c r="B128" s="125"/>
      <c r="C128" s="126" t="s">
        <v>83</v>
      </c>
      <c r="D128" s="126" t="s">
        <v>119</v>
      </c>
      <c r="E128" s="127" t="s">
        <v>120</v>
      </c>
      <c r="F128" s="128" t="s">
        <v>121</v>
      </c>
      <c r="G128" s="129" t="s">
        <v>122</v>
      </c>
      <c r="H128" s="130">
        <v>85</v>
      </c>
      <c r="I128" s="131"/>
      <c r="J128" s="132">
        <f>ROUND(I128*H128,2)</f>
        <v>0</v>
      </c>
      <c r="K128" s="133"/>
      <c r="L128" s="28"/>
      <c r="M128" s="134" t="s">
        <v>1</v>
      </c>
      <c r="N128" s="135" t="s">
        <v>40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123</v>
      </c>
      <c r="AT128" s="138" t="s">
        <v>119</v>
      </c>
      <c r="AU128" s="138" t="s">
        <v>85</v>
      </c>
      <c r="AY128" s="13" t="s">
        <v>116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3" t="s">
        <v>83</v>
      </c>
      <c r="BK128" s="139">
        <f>ROUND(I128*H128,2)</f>
        <v>0</v>
      </c>
      <c r="BL128" s="13" t="s">
        <v>123</v>
      </c>
      <c r="BM128" s="138" t="s">
        <v>124</v>
      </c>
    </row>
    <row r="129" spans="2:65" s="1" customFormat="1" ht="24.2" customHeight="1">
      <c r="B129" s="125"/>
      <c r="C129" s="126" t="s">
        <v>344</v>
      </c>
      <c r="D129" s="126" t="s">
        <v>119</v>
      </c>
      <c r="E129" s="127" t="s">
        <v>345</v>
      </c>
      <c r="F129" s="128" t="s">
        <v>346</v>
      </c>
      <c r="G129" s="129" t="s">
        <v>323</v>
      </c>
      <c r="H129" s="130">
        <v>1</v>
      </c>
      <c r="I129" s="131"/>
      <c r="J129" s="132">
        <f>ROUND(I129*H129,2)</f>
        <v>0</v>
      </c>
      <c r="K129" s="133"/>
      <c r="L129" s="28"/>
      <c r="M129" s="134"/>
      <c r="N129" s="135"/>
      <c r="P129" s="136"/>
      <c r="Q129" s="136"/>
      <c r="R129" s="136"/>
      <c r="S129" s="136"/>
      <c r="T129" s="137"/>
      <c r="AR129" s="138"/>
      <c r="AT129" s="138"/>
      <c r="AU129" s="138"/>
      <c r="AY129" s="13"/>
      <c r="BE129" s="139"/>
      <c r="BF129" s="139"/>
      <c r="BG129" s="139"/>
      <c r="BH129" s="139"/>
      <c r="BI129" s="139"/>
      <c r="BJ129" s="13"/>
      <c r="BK129" s="139"/>
      <c r="BL129" s="13"/>
      <c r="BM129" s="138"/>
    </row>
    <row r="130" spans="2:65" s="1" customFormat="1" ht="24.2" customHeight="1">
      <c r="B130" s="125"/>
      <c r="C130" s="126" t="s">
        <v>85</v>
      </c>
      <c r="D130" s="126" t="s">
        <v>119</v>
      </c>
      <c r="E130" s="127" t="s">
        <v>125</v>
      </c>
      <c r="F130" s="128" t="s">
        <v>126</v>
      </c>
      <c r="G130" s="129" t="s">
        <v>122</v>
      </c>
      <c r="H130" s="130">
        <v>12</v>
      </c>
      <c r="I130" s="131"/>
      <c r="J130" s="132">
        <f>ROUND(I130*H130,2)</f>
        <v>0</v>
      </c>
      <c r="K130" s="133"/>
      <c r="L130" s="28"/>
      <c r="M130" s="134" t="s">
        <v>1</v>
      </c>
      <c r="N130" s="135" t="s">
        <v>40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123</v>
      </c>
      <c r="AT130" s="138" t="s">
        <v>119</v>
      </c>
      <c r="AU130" s="138" t="s">
        <v>85</v>
      </c>
      <c r="AY130" s="13" t="s">
        <v>116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3" t="s">
        <v>83</v>
      </c>
      <c r="BK130" s="139">
        <f>ROUND(I130*H130,2)</f>
        <v>0</v>
      </c>
      <c r="BL130" s="13" t="s">
        <v>123</v>
      </c>
      <c r="BM130" s="138" t="s">
        <v>127</v>
      </c>
    </row>
    <row r="131" spans="2:65" s="1" customFormat="1" ht="24.2" customHeight="1">
      <c r="B131" s="125"/>
      <c r="C131" s="126" t="s">
        <v>347</v>
      </c>
      <c r="D131" s="126" t="s">
        <v>119</v>
      </c>
      <c r="E131" s="127" t="s">
        <v>348</v>
      </c>
      <c r="F131" s="128" t="s">
        <v>349</v>
      </c>
      <c r="G131" s="129" t="s">
        <v>323</v>
      </c>
      <c r="H131" s="130">
        <v>1</v>
      </c>
      <c r="I131" s="131"/>
      <c r="J131" s="132">
        <f>ROUND(I131*H131,2)</f>
        <v>0</v>
      </c>
      <c r="K131" s="133"/>
      <c r="L131" s="28"/>
      <c r="M131" s="134"/>
      <c r="N131" s="135"/>
      <c r="P131" s="136"/>
      <c r="Q131" s="136"/>
      <c r="R131" s="136"/>
      <c r="S131" s="136"/>
      <c r="T131" s="137"/>
      <c r="AR131" s="138"/>
      <c r="AT131" s="138"/>
      <c r="AU131" s="138"/>
      <c r="AY131" s="13"/>
      <c r="BE131" s="139"/>
      <c r="BF131" s="139"/>
      <c r="BG131" s="139"/>
      <c r="BH131" s="139"/>
      <c r="BI131" s="139"/>
      <c r="BJ131" s="13"/>
      <c r="BK131" s="139"/>
      <c r="BL131" s="13"/>
      <c r="BM131" s="138"/>
    </row>
    <row r="132" spans="2:65" s="1" customFormat="1" ht="24.2" customHeight="1">
      <c r="B132" s="125"/>
      <c r="C132" s="126" t="s">
        <v>115</v>
      </c>
      <c r="D132" s="126" t="s">
        <v>119</v>
      </c>
      <c r="E132" s="127" t="s">
        <v>128</v>
      </c>
      <c r="F132" s="128" t="s">
        <v>129</v>
      </c>
      <c r="G132" s="129" t="s">
        <v>122</v>
      </c>
      <c r="H132" s="130">
        <v>8</v>
      </c>
      <c r="I132" s="131"/>
      <c r="J132" s="132">
        <f>ROUND(I132*H132,2)</f>
        <v>0</v>
      </c>
      <c r="K132" s="133"/>
      <c r="L132" s="28"/>
      <c r="M132" s="134"/>
      <c r="N132" s="135"/>
      <c r="P132" s="136"/>
      <c r="Q132" s="136"/>
      <c r="R132" s="136"/>
      <c r="S132" s="136"/>
      <c r="T132" s="137"/>
      <c r="AR132" s="138"/>
      <c r="AT132" s="138"/>
      <c r="AU132" s="138"/>
      <c r="AY132" s="13"/>
      <c r="BE132" s="139"/>
      <c r="BF132" s="139"/>
      <c r="BG132" s="139"/>
      <c r="BH132" s="139"/>
      <c r="BI132" s="139"/>
      <c r="BJ132" s="13"/>
      <c r="BK132" s="139"/>
      <c r="BL132" s="13"/>
      <c r="BM132" s="138"/>
    </row>
    <row r="133" spans="2:65" s="1" customFormat="1" ht="33" customHeight="1">
      <c r="B133" s="125"/>
      <c r="C133" s="126" t="s">
        <v>351</v>
      </c>
      <c r="D133" s="126" t="s">
        <v>119</v>
      </c>
      <c r="E133" s="127" t="s">
        <v>128</v>
      </c>
      <c r="F133" s="128" t="s">
        <v>350</v>
      </c>
      <c r="G133" s="129" t="s">
        <v>323</v>
      </c>
      <c r="H133" s="130">
        <v>1</v>
      </c>
      <c r="I133" s="131"/>
      <c r="J133" s="132">
        <f>ROUND(I133*H133,2)</f>
        <v>0</v>
      </c>
      <c r="K133" s="133"/>
      <c r="L133" s="28"/>
      <c r="M133" s="134" t="s">
        <v>1</v>
      </c>
      <c r="N133" s="135" t="s">
        <v>40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123</v>
      </c>
      <c r="AT133" s="138" t="s">
        <v>119</v>
      </c>
      <c r="AU133" s="138" t="s">
        <v>85</v>
      </c>
      <c r="AY133" s="13" t="s">
        <v>116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3" t="s">
        <v>83</v>
      </c>
      <c r="BK133" s="139">
        <f>ROUND(I133*H133,2)</f>
        <v>0</v>
      </c>
      <c r="BL133" s="13" t="s">
        <v>123</v>
      </c>
      <c r="BM133" s="138" t="s">
        <v>130</v>
      </c>
    </row>
    <row r="134" spans="2:65" s="11" customFormat="1" ht="22.9" customHeight="1">
      <c r="B134" s="113"/>
      <c r="D134" s="114" t="s">
        <v>74</v>
      </c>
      <c r="E134" s="123" t="s">
        <v>131</v>
      </c>
      <c r="F134" s="123" t="s">
        <v>132</v>
      </c>
      <c r="I134" s="116"/>
      <c r="J134" s="124">
        <f>BK134</f>
        <v>0</v>
      </c>
      <c r="L134" s="113"/>
      <c r="M134" s="118"/>
      <c r="P134" s="119">
        <f>SUM(P135:P150)</f>
        <v>0</v>
      </c>
      <c r="R134" s="119">
        <f>SUM(R135:R150)</f>
        <v>0</v>
      </c>
      <c r="T134" s="120">
        <f>SUM(T135:T150)</f>
        <v>0</v>
      </c>
      <c r="AR134" s="114" t="s">
        <v>115</v>
      </c>
      <c r="AT134" s="121" t="s">
        <v>74</v>
      </c>
      <c r="AU134" s="121" t="s">
        <v>83</v>
      </c>
      <c r="AY134" s="114" t="s">
        <v>116</v>
      </c>
      <c r="BK134" s="122">
        <f>SUM(BK135:BK150)</f>
        <v>0</v>
      </c>
    </row>
    <row r="135" spans="2:65" s="1" customFormat="1" ht="24.2" hidden="1" customHeight="1">
      <c r="B135" s="125"/>
      <c r="C135" s="126"/>
      <c r="D135" s="126"/>
      <c r="E135" s="127"/>
      <c r="F135" s="128"/>
      <c r="G135" s="129"/>
      <c r="H135" s="130"/>
      <c r="I135" s="131"/>
      <c r="J135" s="132"/>
      <c r="K135" s="133"/>
      <c r="L135" s="28"/>
      <c r="M135" s="134" t="s">
        <v>1</v>
      </c>
      <c r="N135" s="135" t="s">
        <v>40</v>
      </c>
      <c r="P135" s="136">
        <f t="shared" ref="P135:P150" si="0">O135*H135</f>
        <v>0</v>
      </c>
      <c r="Q135" s="136">
        <v>0</v>
      </c>
      <c r="R135" s="136">
        <f t="shared" ref="R135:R150" si="1">Q135*H135</f>
        <v>0</v>
      </c>
      <c r="S135" s="136">
        <v>0</v>
      </c>
      <c r="T135" s="137">
        <f t="shared" ref="T135:T150" si="2">S135*H135</f>
        <v>0</v>
      </c>
      <c r="AR135" s="138" t="s">
        <v>123</v>
      </c>
      <c r="AT135" s="138" t="s">
        <v>119</v>
      </c>
      <c r="AU135" s="138" t="s">
        <v>85</v>
      </c>
      <c r="AY135" s="13" t="s">
        <v>116</v>
      </c>
      <c r="BE135" s="139">
        <f t="shared" ref="BE135:BE150" si="3">IF(N135="základní",J135,0)</f>
        <v>0</v>
      </c>
      <c r="BF135" s="139">
        <f t="shared" ref="BF135:BF150" si="4">IF(N135="snížená",J135,0)</f>
        <v>0</v>
      </c>
      <c r="BG135" s="139">
        <f t="shared" ref="BG135:BG150" si="5">IF(N135="zákl. přenesená",J135,0)</f>
        <v>0</v>
      </c>
      <c r="BH135" s="139">
        <f t="shared" ref="BH135:BH150" si="6">IF(N135="sníž. přenesená",J135,0)</f>
        <v>0</v>
      </c>
      <c r="BI135" s="139">
        <f t="shared" ref="BI135:BI150" si="7">IF(N135="nulová",J135,0)</f>
        <v>0</v>
      </c>
      <c r="BJ135" s="13" t="s">
        <v>83</v>
      </c>
      <c r="BK135" s="139">
        <f t="shared" ref="BK135:BK150" si="8">ROUND(I135*H135,2)</f>
        <v>0</v>
      </c>
      <c r="BL135" s="13" t="s">
        <v>123</v>
      </c>
      <c r="BM135" s="138" t="s">
        <v>133</v>
      </c>
    </row>
    <row r="136" spans="2:65" s="1" customFormat="1" ht="37.9" hidden="1" customHeight="1">
      <c r="B136" s="125"/>
      <c r="C136" s="126"/>
      <c r="D136" s="126"/>
      <c r="E136" s="127"/>
      <c r="F136" s="128"/>
      <c r="G136" s="129"/>
      <c r="H136" s="130"/>
      <c r="I136" s="131"/>
      <c r="J136" s="132"/>
      <c r="K136" s="133"/>
      <c r="L136" s="28"/>
      <c r="M136" s="134" t="s">
        <v>1</v>
      </c>
      <c r="N136" s="135" t="s">
        <v>40</v>
      </c>
      <c r="P136" s="136">
        <f t="shared" si="0"/>
        <v>0</v>
      </c>
      <c r="Q136" s="136">
        <v>0</v>
      </c>
      <c r="R136" s="136">
        <f t="shared" si="1"/>
        <v>0</v>
      </c>
      <c r="S136" s="136">
        <v>0</v>
      </c>
      <c r="T136" s="137">
        <f t="shared" si="2"/>
        <v>0</v>
      </c>
      <c r="AR136" s="138" t="s">
        <v>123</v>
      </c>
      <c r="AT136" s="138" t="s">
        <v>119</v>
      </c>
      <c r="AU136" s="138" t="s">
        <v>85</v>
      </c>
      <c r="AY136" s="13" t="s">
        <v>116</v>
      </c>
      <c r="BE136" s="139">
        <f t="shared" si="3"/>
        <v>0</v>
      </c>
      <c r="BF136" s="139">
        <f t="shared" si="4"/>
        <v>0</v>
      </c>
      <c r="BG136" s="139">
        <f t="shared" si="5"/>
        <v>0</v>
      </c>
      <c r="BH136" s="139">
        <f t="shared" si="6"/>
        <v>0</v>
      </c>
      <c r="BI136" s="139">
        <f t="shared" si="7"/>
        <v>0</v>
      </c>
      <c r="BJ136" s="13" t="s">
        <v>83</v>
      </c>
      <c r="BK136" s="139">
        <f t="shared" si="8"/>
        <v>0</v>
      </c>
      <c r="BL136" s="13" t="s">
        <v>123</v>
      </c>
      <c r="BM136" s="138" t="s">
        <v>134</v>
      </c>
    </row>
    <row r="137" spans="2:65" s="1" customFormat="1" ht="33" hidden="1" customHeight="1">
      <c r="B137" s="125"/>
      <c r="C137" s="126"/>
      <c r="D137" s="126"/>
      <c r="E137" s="127"/>
      <c r="F137" s="128"/>
      <c r="G137" s="129"/>
      <c r="H137" s="130"/>
      <c r="I137" s="131"/>
      <c r="J137" s="132"/>
      <c r="K137" s="133"/>
      <c r="L137" s="28"/>
      <c r="M137" s="134" t="s">
        <v>1</v>
      </c>
      <c r="N137" s="135" t="s">
        <v>40</v>
      </c>
      <c r="P137" s="136">
        <f t="shared" si="0"/>
        <v>0</v>
      </c>
      <c r="Q137" s="136">
        <v>0</v>
      </c>
      <c r="R137" s="136">
        <f t="shared" si="1"/>
        <v>0</v>
      </c>
      <c r="S137" s="136">
        <v>0</v>
      </c>
      <c r="T137" s="137">
        <f t="shared" si="2"/>
        <v>0</v>
      </c>
      <c r="AR137" s="138" t="s">
        <v>123</v>
      </c>
      <c r="AT137" s="138" t="s">
        <v>119</v>
      </c>
      <c r="AU137" s="138" t="s">
        <v>85</v>
      </c>
      <c r="AY137" s="13" t="s">
        <v>116</v>
      </c>
      <c r="BE137" s="139">
        <f t="shared" si="3"/>
        <v>0</v>
      </c>
      <c r="BF137" s="139">
        <f t="shared" si="4"/>
        <v>0</v>
      </c>
      <c r="BG137" s="139">
        <f t="shared" si="5"/>
        <v>0</v>
      </c>
      <c r="BH137" s="139">
        <f t="shared" si="6"/>
        <v>0</v>
      </c>
      <c r="BI137" s="139">
        <f t="shared" si="7"/>
        <v>0</v>
      </c>
      <c r="BJ137" s="13" t="s">
        <v>83</v>
      </c>
      <c r="BK137" s="139">
        <f t="shared" si="8"/>
        <v>0</v>
      </c>
      <c r="BL137" s="13" t="s">
        <v>123</v>
      </c>
      <c r="BM137" s="138" t="s">
        <v>135</v>
      </c>
    </row>
    <row r="138" spans="2:65" s="1" customFormat="1" ht="24.2" hidden="1" customHeight="1">
      <c r="B138" s="125"/>
      <c r="C138" s="126"/>
      <c r="D138" s="126"/>
      <c r="E138" s="127"/>
      <c r="F138" s="128"/>
      <c r="G138" s="129"/>
      <c r="H138" s="130"/>
      <c r="I138" s="131"/>
      <c r="J138" s="132"/>
      <c r="K138" s="133"/>
      <c r="L138" s="28"/>
      <c r="M138" s="134" t="s">
        <v>1</v>
      </c>
      <c r="N138" s="135" t="s">
        <v>40</v>
      </c>
      <c r="P138" s="136">
        <f t="shared" si="0"/>
        <v>0</v>
      </c>
      <c r="Q138" s="136">
        <v>0</v>
      </c>
      <c r="R138" s="136">
        <f t="shared" si="1"/>
        <v>0</v>
      </c>
      <c r="S138" s="136">
        <v>0</v>
      </c>
      <c r="T138" s="137">
        <f t="shared" si="2"/>
        <v>0</v>
      </c>
      <c r="AR138" s="138" t="s">
        <v>123</v>
      </c>
      <c r="AT138" s="138" t="s">
        <v>119</v>
      </c>
      <c r="AU138" s="138" t="s">
        <v>85</v>
      </c>
      <c r="AY138" s="13" t="s">
        <v>116</v>
      </c>
      <c r="BE138" s="139">
        <f t="shared" si="3"/>
        <v>0</v>
      </c>
      <c r="BF138" s="139">
        <f t="shared" si="4"/>
        <v>0</v>
      </c>
      <c r="BG138" s="139">
        <f t="shared" si="5"/>
        <v>0</v>
      </c>
      <c r="BH138" s="139">
        <f t="shared" si="6"/>
        <v>0</v>
      </c>
      <c r="BI138" s="139">
        <f t="shared" si="7"/>
        <v>0</v>
      </c>
      <c r="BJ138" s="13" t="s">
        <v>83</v>
      </c>
      <c r="BK138" s="139">
        <f t="shared" si="8"/>
        <v>0</v>
      </c>
      <c r="BL138" s="13" t="s">
        <v>123</v>
      </c>
      <c r="BM138" s="138" t="s">
        <v>136</v>
      </c>
    </row>
    <row r="139" spans="2:65" s="1" customFormat="1" ht="24.2" hidden="1" customHeight="1">
      <c r="B139" s="125"/>
      <c r="C139" s="126"/>
      <c r="D139" s="126"/>
      <c r="E139" s="127"/>
      <c r="F139" s="128"/>
      <c r="G139" s="129"/>
      <c r="H139" s="130"/>
      <c r="I139" s="131"/>
      <c r="J139" s="132"/>
      <c r="K139" s="133"/>
      <c r="L139" s="28"/>
      <c r="M139" s="134" t="s">
        <v>1</v>
      </c>
      <c r="N139" s="135" t="s">
        <v>40</v>
      </c>
      <c r="P139" s="136">
        <f t="shared" si="0"/>
        <v>0</v>
      </c>
      <c r="Q139" s="136">
        <v>0</v>
      </c>
      <c r="R139" s="136">
        <f t="shared" si="1"/>
        <v>0</v>
      </c>
      <c r="S139" s="136">
        <v>0</v>
      </c>
      <c r="T139" s="137">
        <f t="shared" si="2"/>
        <v>0</v>
      </c>
      <c r="AR139" s="138" t="s">
        <v>123</v>
      </c>
      <c r="AT139" s="138" t="s">
        <v>119</v>
      </c>
      <c r="AU139" s="138" t="s">
        <v>85</v>
      </c>
      <c r="AY139" s="13" t="s">
        <v>116</v>
      </c>
      <c r="BE139" s="139">
        <f t="shared" si="3"/>
        <v>0</v>
      </c>
      <c r="BF139" s="139">
        <f t="shared" si="4"/>
        <v>0</v>
      </c>
      <c r="BG139" s="139">
        <f t="shared" si="5"/>
        <v>0</v>
      </c>
      <c r="BH139" s="139">
        <f t="shared" si="6"/>
        <v>0</v>
      </c>
      <c r="BI139" s="139">
        <f t="shared" si="7"/>
        <v>0</v>
      </c>
      <c r="BJ139" s="13" t="s">
        <v>83</v>
      </c>
      <c r="BK139" s="139">
        <f t="shared" si="8"/>
        <v>0</v>
      </c>
      <c r="BL139" s="13" t="s">
        <v>123</v>
      </c>
      <c r="BM139" s="138" t="s">
        <v>137</v>
      </c>
    </row>
    <row r="140" spans="2:65" s="1" customFormat="1" ht="24.2" hidden="1" customHeight="1">
      <c r="B140" s="125"/>
      <c r="C140" s="126"/>
      <c r="D140" s="126"/>
      <c r="E140" s="127"/>
      <c r="F140" s="128"/>
      <c r="G140" s="129"/>
      <c r="H140" s="130"/>
      <c r="I140" s="131"/>
      <c r="J140" s="132"/>
      <c r="K140" s="133"/>
      <c r="L140" s="28"/>
      <c r="M140" s="134" t="s">
        <v>1</v>
      </c>
      <c r="N140" s="135" t="s">
        <v>40</v>
      </c>
      <c r="P140" s="136">
        <f t="shared" si="0"/>
        <v>0</v>
      </c>
      <c r="Q140" s="136">
        <v>0</v>
      </c>
      <c r="R140" s="136">
        <f t="shared" si="1"/>
        <v>0</v>
      </c>
      <c r="S140" s="136">
        <v>0</v>
      </c>
      <c r="T140" s="137">
        <f t="shared" si="2"/>
        <v>0</v>
      </c>
      <c r="AR140" s="138" t="s">
        <v>123</v>
      </c>
      <c r="AT140" s="138" t="s">
        <v>119</v>
      </c>
      <c r="AU140" s="138" t="s">
        <v>85</v>
      </c>
      <c r="AY140" s="13" t="s">
        <v>116</v>
      </c>
      <c r="BE140" s="139">
        <f t="shared" si="3"/>
        <v>0</v>
      </c>
      <c r="BF140" s="139">
        <f t="shared" si="4"/>
        <v>0</v>
      </c>
      <c r="BG140" s="139">
        <f t="shared" si="5"/>
        <v>0</v>
      </c>
      <c r="BH140" s="139">
        <f t="shared" si="6"/>
        <v>0</v>
      </c>
      <c r="BI140" s="139">
        <f t="shared" si="7"/>
        <v>0</v>
      </c>
      <c r="BJ140" s="13" t="s">
        <v>83</v>
      </c>
      <c r="BK140" s="139">
        <f t="shared" si="8"/>
        <v>0</v>
      </c>
      <c r="BL140" s="13" t="s">
        <v>123</v>
      </c>
      <c r="BM140" s="138" t="s">
        <v>138</v>
      </c>
    </row>
    <row r="141" spans="2:65" s="1" customFormat="1" ht="24.2" hidden="1" customHeight="1">
      <c r="B141" s="125"/>
      <c r="C141" s="126"/>
      <c r="D141" s="126"/>
      <c r="E141" s="127"/>
      <c r="F141" s="128"/>
      <c r="G141" s="129"/>
      <c r="H141" s="130"/>
      <c r="I141" s="131"/>
      <c r="J141" s="132"/>
      <c r="K141" s="133"/>
      <c r="L141" s="28"/>
      <c r="M141" s="134" t="s">
        <v>1</v>
      </c>
      <c r="N141" s="135" t="s">
        <v>40</v>
      </c>
      <c r="P141" s="136">
        <f t="shared" si="0"/>
        <v>0</v>
      </c>
      <c r="Q141" s="136">
        <v>0</v>
      </c>
      <c r="R141" s="136">
        <f t="shared" si="1"/>
        <v>0</v>
      </c>
      <c r="S141" s="136">
        <v>0</v>
      </c>
      <c r="T141" s="137">
        <f t="shared" si="2"/>
        <v>0</v>
      </c>
      <c r="AR141" s="138" t="s">
        <v>123</v>
      </c>
      <c r="AT141" s="138" t="s">
        <v>119</v>
      </c>
      <c r="AU141" s="138" t="s">
        <v>85</v>
      </c>
      <c r="AY141" s="13" t="s">
        <v>116</v>
      </c>
      <c r="BE141" s="139">
        <f t="shared" si="3"/>
        <v>0</v>
      </c>
      <c r="BF141" s="139">
        <f t="shared" si="4"/>
        <v>0</v>
      </c>
      <c r="BG141" s="139">
        <f t="shared" si="5"/>
        <v>0</v>
      </c>
      <c r="BH141" s="139">
        <f t="shared" si="6"/>
        <v>0</v>
      </c>
      <c r="BI141" s="139">
        <f t="shared" si="7"/>
        <v>0</v>
      </c>
      <c r="BJ141" s="13" t="s">
        <v>83</v>
      </c>
      <c r="BK141" s="139">
        <f t="shared" si="8"/>
        <v>0</v>
      </c>
      <c r="BL141" s="13" t="s">
        <v>123</v>
      </c>
      <c r="BM141" s="138" t="s">
        <v>139</v>
      </c>
    </row>
    <row r="142" spans="2:65" s="1" customFormat="1" ht="24.2" customHeight="1">
      <c r="B142" s="125"/>
      <c r="C142" s="126">
        <v>4</v>
      </c>
      <c r="D142" s="126" t="s">
        <v>119</v>
      </c>
      <c r="E142" s="127" t="s">
        <v>140</v>
      </c>
      <c r="F142" s="128" t="s">
        <v>141</v>
      </c>
      <c r="G142" s="129" t="s">
        <v>122</v>
      </c>
      <c r="H142" s="130">
        <v>3</v>
      </c>
      <c r="I142" s="131"/>
      <c r="J142" s="132">
        <f t="shared" ref="J142:J144" si="9">ROUND(I142*H142,2)</f>
        <v>0</v>
      </c>
      <c r="K142" s="133"/>
      <c r="L142" s="28"/>
      <c r="M142" s="134" t="s">
        <v>1</v>
      </c>
      <c r="N142" s="135" t="s">
        <v>40</v>
      </c>
      <c r="P142" s="136">
        <f t="shared" si="0"/>
        <v>0</v>
      </c>
      <c r="Q142" s="136">
        <v>0</v>
      </c>
      <c r="R142" s="136">
        <f t="shared" si="1"/>
        <v>0</v>
      </c>
      <c r="S142" s="136">
        <v>0</v>
      </c>
      <c r="T142" s="137">
        <f t="shared" si="2"/>
        <v>0</v>
      </c>
      <c r="AR142" s="138" t="s">
        <v>123</v>
      </c>
      <c r="AT142" s="138" t="s">
        <v>119</v>
      </c>
      <c r="AU142" s="138" t="s">
        <v>85</v>
      </c>
      <c r="AY142" s="13" t="s">
        <v>116</v>
      </c>
      <c r="BE142" s="139">
        <f t="shared" si="3"/>
        <v>0</v>
      </c>
      <c r="BF142" s="139">
        <f t="shared" si="4"/>
        <v>0</v>
      </c>
      <c r="BG142" s="139">
        <f t="shared" si="5"/>
        <v>0</v>
      </c>
      <c r="BH142" s="139">
        <f t="shared" si="6"/>
        <v>0</v>
      </c>
      <c r="BI142" s="139">
        <f t="shared" si="7"/>
        <v>0</v>
      </c>
      <c r="BJ142" s="13" t="s">
        <v>83</v>
      </c>
      <c r="BK142" s="139">
        <f t="shared" si="8"/>
        <v>0</v>
      </c>
      <c r="BL142" s="13" t="s">
        <v>123</v>
      </c>
      <c r="BM142" s="138" t="s">
        <v>142</v>
      </c>
    </row>
    <row r="143" spans="2:65" s="1" customFormat="1" ht="24.2" hidden="1" customHeight="1">
      <c r="B143" s="125"/>
      <c r="C143" s="126"/>
      <c r="D143" s="126"/>
      <c r="E143" s="127"/>
      <c r="F143" s="128"/>
      <c r="G143" s="129"/>
      <c r="H143" s="130"/>
      <c r="I143" s="131"/>
      <c r="J143" s="132"/>
      <c r="K143" s="133"/>
      <c r="L143" s="28"/>
      <c r="M143" s="134" t="s">
        <v>1</v>
      </c>
      <c r="N143" s="135" t="s">
        <v>40</v>
      </c>
      <c r="P143" s="136">
        <f t="shared" si="0"/>
        <v>0</v>
      </c>
      <c r="Q143" s="136">
        <v>0</v>
      </c>
      <c r="R143" s="136">
        <f t="shared" si="1"/>
        <v>0</v>
      </c>
      <c r="S143" s="136">
        <v>0</v>
      </c>
      <c r="T143" s="137">
        <f t="shared" si="2"/>
        <v>0</v>
      </c>
      <c r="AR143" s="138" t="s">
        <v>123</v>
      </c>
      <c r="AT143" s="138" t="s">
        <v>119</v>
      </c>
      <c r="AU143" s="138" t="s">
        <v>85</v>
      </c>
      <c r="AY143" s="13" t="s">
        <v>116</v>
      </c>
      <c r="BE143" s="139">
        <f t="shared" si="3"/>
        <v>0</v>
      </c>
      <c r="BF143" s="139">
        <f t="shared" si="4"/>
        <v>0</v>
      </c>
      <c r="BG143" s="139">
        <f t="shared" si="5"/>
        <v>0</v>
      </c>
      <c r="BH143" s="139">
        <f t="shared" si="6"/>
        <v>0</v>
      </c>
      <c r="BI143" s="139">
        <f t="shared" si="7"/>
        <v>0</v>
      </c>
      <c r="BJ143" s="13" t="s">
        <v>83</v>
      </c>
      <c r="BK143" s="139">
        <f t="shared" si="8"/>
        <v>0</v>
      </c>
      <c r="BL143" s="13" t="s">
        <v>123</v>
      </c>
      <c r="BM143" s="138" t="s">
        <v>143</v>
      </c>
    </row>
    <row r="144" spans="2:65" s="1" customFormat="1" ht="24.2" customHeight="1">
      <c r="B144" s="125"/>
      <c r="C144" s="126">
        <v>5</v>
      </c>
      <c r="D144" s="126" t="s">
        <v>119</v>
      </c>
      <c r="E144" s="127" t="s">
        <v>144</v>
      </c>
      <c r="F144" s="128" t="s">
        <v>145</v>
      </c>
      <c r="G144" s="129" t="s">
        <v>122</v>
      </c>
      <c r="H144" s="130">
        <v>1</v>
      </c>
      <c r="I144" s="131"/>
      <c r="J144" s="132">
        <f t="shared" si="9"/>
        <v>0</v>
      </c>
      <c r="K144" s="133"/>
      <c r="L144" s="28"/>
      <c r="M144" s="134" t="s">
        <v>1</v>
      </c>
      <c r="N144" s="135" t="s">
        <v>40</v>
      </c>
      <c r="P144" s="136">
        <f t="shared" si="0"/>
        <v>0</v>
      </c>
      <c r="Q144" s="136">
        <v>0</v>
      </c>
      <c r="R144" s="136">
        <f t="shared" si="1"/>
        <v>0</v>
      </c>
      <c r="S144" s="136">
        <v>0</v>
      </c>
      <c r="T144" s="137">
        <f t="shared" si="2"/>
        <v>0</v>
      </c>
      <c r="AR144" s="138" t="s">
        <v>123</v>
      </c>
      <c r="AT144" s="138" t="s">
        <v>119</v>
      </c>
      <c r="AU144" s="138" t="s">
        <v>85</v>
      </c>
      <c r="AY144" s="13" t="s">
        <v>116</v>
      </c>
      <c r="BE144" s="139">
        <f t="shared" si="3"/>
        <v>0</v>
      </c>
      <c r="BF144" s="139">
        <f t="shared" si="4"/>
        <v>0</v>
      </c>
      <c r="BG144" s="139">
        <f t="shared" si="5"/>
        <v>0</v>
      </c>
      <c r="BH144" s="139">
        <f t="shared" si="6"/>
        <v>0</v>
      </c>
      <c r="BI144" s="139">
        <f t="shared" si="7"/>
        <v>0</v>
      </c>
      <c r="BJ144" s="13" t="s">
        <v>83</v>
      </c>
      <c r="BK144" s="139">
        <f t="shared" si="8"/>
        <v>0</v>
      </c>
      <c r="BL144" s="13" t="s">
        <v>123</v>
      </c>
      <c r="BM144" s="138" t="s">
        <v>146</v>
      </c>
    </row>
    <row r="145" spans="2:65" s="1" customFormat="1" ht="24.2" hidden="1" customHeight="1">
      <c r="B145" s="125"/>
      <c r="C145" s="126"/>
      <c r="D145" s="126"/>
      <c r="E145" s="127"/>
      <c r="F145" s="128"/>
      <c r="G145" s="129"/>
      <c r="H145" s="130"/>
      <c r="I145" s="131"/>
      <c r="J145" s="132"/>
      <c r="K145" s="133"/>
      <c r="L145" s="28"/>
      <c r="M145" s="134" t="s">
        <v>1</v>
      </c>
      <c r="N145" s="135" t="s">
        <v>40</v>
      </c>
      <c r="P145" s="136">
        <f t="shared" si="0"/>
        <v>0</v>
      </c>
      <c r="Q145" s="136">
        <v>0</v>
      </c>
      <c r="R145" s="136">
        <f t="shared" si="1"/>
        <v>0</v>
      </c>
      <c r="S145" s="136">
        <v>0</v>
      </c>
      <c r="T145" s="137">
        <f t="shared" si="2"/>
        <v>0</v>
      </c>
      <c r="AR145" s="138" t="s">
        <v>123</v>
      </c>
      <c r="AT145" s="138" t="s">
        <v>119</v>
      </c>
      <c r="AU145" s="138" t="s">
        <v>85</v>
      </c>
      <c r="AY145" s="13" t="s">
        <v>116</v>
      </c>
      <c r="BE145" s="139">
        <f t="shared" si="3"/>
        <v>0</v>
      </c>
      <c r="BF145" s="139">
        <f t="shared" si="4"/>
        <v>0</v>
      </c>
      <c r="BG145" s="139">
        <f t="shared" si="5"/>
        <v>0</v>
      </c>
      <c r="BH145" s="139">
        <f t="shared" si="6"/>
        <v>0</v>
      </c>
      <c r="BI145" s="139">
        <f t="shared" si="7"/>
        <v>0</v>
      </c>
      <c r="BJ145" s="13" t="s">
        <v>83</v>
      </c>
      <c r="BK145" s="139">
        <f t="shared" si="8"/>
        <v>0</v>
      </c>
      <c r="BL145" s="13" t="s">
        <v>123</v>
      </c>
      <c r="BM145" s="138" t="s">
        <v>147</v>
      </c>
    </row>
    <row r="146" spans="2:65" s="1" customFormat="1" ht="24.2" hidden="1" customHeight="1">
      <c r="B146" s="125"/>
      <c r="C146" s="126"/>
      <c r="D146" s="126"/>
      <c r="E146" s="127"/>
      <c r="F146" s="128"/>
      <c r="G146" s="129"/>
      <c r="H146" s="130"/>
      <c r="I146" s="131"/>
      <c r="J146" s="132"/>
      <c r="K146" s="133"/>
      <c r="L146" s="28"/>
      <c r="M146" s="134" t="s">
        <v>1</v>
      </c>
      <c r="N146" s="135" t="s">
        <v>40</v>
      </c>
      <c r="P146" s="136">
        <f t="shared" si="0"/>
        <v>0</v>
      </c>
      <c r="Q146" s="136">
        <v>0</v>
      </c>
      <c r="R146" s="136">
        <f t="shared" si="1"/>
        <v>0</v>
      </c>
      <c r="S146" s="136">
        <v>0</v>
      </c>
      <c r="T146" s="137">
        <f t="shared" si="2"/>
        <v>0</v>
      </c>
      <c r="AR146" s="138" t="s">
        <v>123</v>
      </c>
      <c r="AT146" s="138" t="s">
        <v>119</v>
      </c>
      <c r="AU146" s="138" t="s">
        <v>85</v>
      </c>
      <c r="AY146" s="13" t="s">
        <v>116</v>
      </c>
      <c r="BE146" s="139">
        <f t="shared" si="3"/>
        <v>0</v>
      </c>
      <c r="BF146" s="139">
        <f t="shared" si="4"/>
        <v>0</v>
      </c>
      <c r="BG146" s="139">
        <f t="shared" si="5"/>
        <v>0</v>
      </c>
      <c r="BH146" s="139">
        <f t="shared" si="6"/>
        <v>0</v>
      </c>
      <c r="BI146" s="139">
        <f t="shared" si="7"/>
        <v>0</v>
      </c>
      <c r="BJ146" s="13" t="s">
        <v>83</v>
      </c>
      <c r="BK146" s="139">
        <f t="shared" si="8"/>
        <v>0</v>
      </c>
      <c r="BL146" s="13" t="s">
        <v>123</v>
      </c>
      <c r="BM146" s="138" t="s">
        <v>148</v>
      </c>
    </row>
    <row r="147" spans="2:65" s="1" customFormat="1" ht="44.25" hidden="1" customHeight="1">
      <c r="B147" s="125"/>
      <c r="C147" s="126"/>
      <c r="D147" s="126"/>
      <c r="E147" s="127"/>
      <c r="F147" s="128"/>
      <c r="G147" s="129"/>
      <c r="H147" s="130"/>
      <c r="I147" s="131"/>
      <c r="J147" s="132"/>
      <c r="K147" s="133"/>
      <c r="L147" s="28"/>
      <c r="M147" s="134" t="s">
        <v>1</v>
      </c>
      <c r="N147" s="135" t="s">
        <v>40</v>
      </c>
      <c r="P147" s="136">
        <f t="shared" si="0"/>
        <v>0</v>
      </c>
      <c r="Q147" s="136">
        <v>0</v>
      </c>
      <c r="R147" s="136">
        <f t="shared" si="1"/>
        <v>0</v>
      </c>
      <c r="S147" s="136">
        <v>0</v>
      </c>
      <c r="T147" s="137">
        <f t="shared" si="2"/>
        <v>0</v>
      </c>
      <c r="AR147" s="138" t="s">
        <v>123</v>
      </c>
      <c r="AT147" s="138" t="s">
        <v>119</v>
      </c>
      <c r="AU147" s="138" t="s">
        <v>85</v>
      </c>
      <c r="AY147" s="13" t="s">
        <v>116</v>
      </c>
      <c r="BE147" s="139">
        <f t="shared" si="3"/>
        <v>0</v>
      </c>
      <c r="BF147" s="139">
        <f t="shared" si="4"/>
        <v>0</v>
      </c>
      <c r="BG147" s="139">
        <f t="shared" si="5"/>
        <v>0</v>
      </c>
      <c r="BH147" s="139">
        <f t="shared" si="6"/>
        <v>0</v>
      </c>
      <c r="BI147" s="139">
        <f t="shared" si="7"/>
        <v>0</v>
      </c>
      <c r="BJ147" s="13" t="s">
        <v>83</v>
      </c>
      <c r="BK147" s="139">
        <f t="shared" si="8"/>
        <v>0</v>
      </c>
      <c r="BL147" s="13" t="s">
        <v>123</v>
      </c>
      <c r="BM147" s="138" t="s">
        <v>149</v>
      </c>
    </row>
    <row r="148" spans="2:65" s="1" customFormat="1" ht="33" hidden="1" customHeight="1">
      <c r="B148" s="125"/>
      <c r="C148" s="126"/>
      <c r="D148" s="126"/>
      <c r="E148" s="127"/>
      <c r="F148" s="128"/>
      <c r="G148" s="129"/>
      <c r="H148" s="130"/>
      <c r="I148" s="131"/>
      <c r="J148" s="132"/>
      <c r="K148" s="133"/>
      <c r="L148" s="28"/>
      <c r="M148" s="134" t="s">
        <v>1</v>
      </c>
      <c r="N148" s="135" t="s">
        <v>40</v>
      </c>
      <c r="P148" s="136">
        <f t="shared" si="0"/>
        <v>0</v>
      </c>
      <c r="Q148" s="136">
        <v>0</v>
      </c>
      <c r="R148" s="136">
        <f t="shared" si="1"/>
        <v>0</v>
      </c>
      <c r="S148" s="136">
        <v>0</v>
      </c>
      <c r="T148" s="137">
        <f t="shared" si="2"/>
        <v>0</v>
      </c>
      <c r="AR148" s="138" t="s">
        <v>123</v>
      </c>
      <c r="AT148" s="138" t="s">
        <v>119</v>
      </c>
      <c r="AU148" s="138" t="s">
        <v>85</v>
      </c>
      <c r="AY148" s="13" t="s">
        <v>116</v>
      </c>
      <c r="BE148" s="139">
        <f t="shared" si="3"/>
        <v>0</v>
      </c>
      <c r="BF148" s="139">
        <f t="shared" si="4"/>
        <v>0</v>
      </c>
      <c r="BG148" s="139">
        <f t="shared" si="5"/>
        <v>0</v>
      </c>
      <c r="BH148" s="139">
        <f t="shared" si="6"/>
        <v>0</v>
      </c>
      <c r="BI148" s="139">
        <f t="shared" si="7"/>
        <v>0</v>
      </c>
      <c r="BJ148" s="13" t="s">
        <v>83</v>
      </c>
      <c r="BK148" s="139">
        <f t="shared" si="8"/>
        <v>0</v>
      </c>
      <c r="BL148" s="13" t="s">
        <v>123</v>
      </c>
      <c r="BM148" s="138" t="s">
        <v>150</v>
      </c>
    </row>
    <row r="149" spans="2:65" s="1" customFormat="1" ht="33" hidden="1" customHeight="1">
      <c r="B149" s="125"/>
      <c r="C149" s="126"/>
      <c r="D149" s="126"/>
      <c r="E149" s="127"/>
      <c r="F149" s="128"/>
      <c r="G149" s="129"/>
      <c r="H149" s="130"/>
      <c r="I149" s="131"/>
      <c r="J149" s="132"/>
      <c r="K149" s="133"/>
      <c r="L149" s="28"/>
      <c r="M149" s="134" t="s">
        <v>1</v>
      </c>
      <c r="N149" s="135" t="s">
        <v>40</v>
      </c>
      <c r="P149" s="136">
        <f t="shared" si="0"/>
        <v>0</v>
      </c>
      <c r="Q149" s="136">
        <v>0</v>
      </c>
      <c r="R149" s="136">
        <f t="shared" si="1"/>
        <v>0</v>
      </c>
      <c r="S149" s="136">
        <v>0</v>
      </c>
      <c r="T149" s="137">
        <f t="shared" si="2"/>
        <v>0</v>
      </c>
      <c r="AR149" s="138" t="s">
        <v>123</v>
      </c>
      <c r="AT149" s="138" t="s">
        <v>119</v>
      </c>
      <c r="AU149" s="138" t="s">
        <v>85</v>
      </c>
      <c r="AY149" s="13" t="s">
        <v>116</v>
      </c>
      <c r="BE149" s="139">
        <f t="shared" si="3"/>
        <v>0</v>
      </c>
      <c r="BF149" s="139">
        <f t="shared" si="4"/>
        <v>0</v>
      </c>
      <c r="BG149" s="139">
        <f t="shared" si="5"/>
        <v>0</v>
      </c>
      <c r="BH149" s="139">
        <f t="shared" si="6"/>
        <v>0</v>
      </c>
      <c r="BI149" s="139">
        <f t="shared" si="7"/>
        <v>0</v>
      </c>
      <c r="BJ149" s="13" t="s">
        <v>83</v>
      </c>
      <c r="BK149" s="139">
        <f t="shared" si="8"/>
        <v>0</v>
      </c>
      <c r="BL149" s="13" t="s">
        <v>123</v>
      </c>
      <c r="BM149" s="138" t="s">
        <v>151</v>
      </c>
    </row>
    <row r="150" spans="2:65" s="1" customFormat="1" ht="24.2" hidden="1" customHeight="1">
      <c r="B150" s="125"/>
      <c r="C150" s="126"/>
      <c r="D150" s="126"/>
      <c r="E150" s="127"/>
      <c r="F150" s="128"/>
      <c r="G150" s="129"/>
      <c r="H150" s="130"/>
      <c r="I150" s="131"/>
      <c r="J150" s="132"/>
      <c r="K150" s="133"/>
      <c r="L150" s="28"/>
      <c r="M150" s="134" t="s">
        <v>1</v>
      </c>
      <c r="N150" s="135" t="s">
        <v>40</v>
      </c>
      <c r="P150" s="136">
        <f t="shared" si="0"/>
        <v>0</v>
      </c>
      <c r="Q150" s="136">
        <v>0</v>
      </c>
      <c r="R150" s="136">
        <f t="shared" si="1"/>
        <v>0</v>
      </c>
      <c r="S150" s="136">
        <v>0</v>
      </c>
      <c r="T150" s="137">
        <f t="shared" si="2"/>
        <v>0</v>
      </c>
      <c r="AR150" s="138" t="s">
        <v>123</v>
      </c>
      <c r="AT150" s="138" t="s">
        <v>119</v>
      </c>
      <c r="AU150" s="138" t="s">
        <v>85</v>
      </c>
      <c r="AY150" s="13" t="s">
        <v>116</v>
      </c>
      <c r="BE150" s="139">
        <f t="shared" si="3"/>
        <v>0</v>
      </c>
      <c r="BF150" s="139">
        <f t="shared" si="4"/>
        <v>0</v>
      </c>
      <c r="BG150" s="139">
        <f t="shared" si="5"/>
        <v>0</v>
      </c>
      <c r="BH150" s="139">
        <f t="shared" si="6"/>
        <v>0</v>
      </c>
      <c r="BI150" s="139">
        <f t="shared" si="7"/>
        <v>0</v>
      </c>
      <c r="BJ150" s="13" t="s">
        <v>83</v>
      </c>
      <c r="BK150" s="139">
        <f t="shared" si="8"/>
        <v>0</v>
      </c>
      <c r="BL150" s="13" t="s">
        <v>123</v>
      </c>
      <c r="BM150" s="138" t="s">
        <v>152</v>
      </c>
    </row>
    <row r="151" spans="2:65" s="11" customFormat="1" ht="22.9" hidden="1" customHeight="1">
      <c r="B151" s="113"/>
      <c r="D151" s="114"/>
      <c r="E151" s="123"/>
      <c r="F151" s="123"/>
      <c r="I151" s="116"/>
      <c r="J151" s="124"/>
      <c r="L151" s="113"/>
      <c r="M151" s="118"/>
      <c r="P151" s="119">
        <f>SUM(P152:P161)</f>
        <v>0</v>
      </c>
      <c r="R151" s="119">
        <f>SUM(R152:R161)</f>
        <v>0</v>
      </c>
      <c r="T151" s="120">
        <f>SUM(T152:T161)</f>
        <v>0</v>
      </c>
      <c r="AR151" s="114" t="s">
        <v>115</v>
      </c>
      <c r="AT151" s="121" t="s">
        <v>74</v>
      </c>
      <c r="AU151" s="121" t="s">
        <v>83</v>
      </c>
      <c r="AY151" s="114" t="s">
        <v>116</v>
      </c>
      <c r="BK151" s="122">
        <f>SUM(BK152:BK161)</f>
        <v>0</v>
      </c>
    </row>
    <row r="152" spans="2:65" s="1" customFormat="1" ht="37.9" hidden="1" customHeight="1">
      <c r="B152" s="125"/>
      <c r="C152" s="126"/>
      <c r="D152" s="126"/>
      <c r="E152" s="127"/>
      <c r="F152" s="128"/>
      <c r="G152" s="129"/>
      <c r="H152" s="130"/>
      <c r="I152" s="131"/>
      <c r="J152" s="132"/>
      <c r="K152" s="133"/>
      <c r="L152" s="28"/>
      <c r="M152" s="134" t="s">
        <v>1</v>
      </c>
      <c r="N152" s="135" t="s">
        <v>40</v>
      </c>
      <c r="P152" s="136">
        <f t="shared" ref="P152:P161" si="10">O152*H152</f>
        <v>0</v>
      </c>
      <c r="Q152" s="136">
        <v>0</v>
      </c>
      <c r="R152" s="136">
        <f t="shared" ref="R152:R161" si="11">Q152*H152</f>
        <v>0</v>
      </c>
      <c r="S152" s="136">
        <v>0</v>
      </c>
      <c r="T152" s="137">
        <f t="shared" ref="T152:T161" si="12">S152*H152</f>
        <v>0</v>
      </c>
      <c r="AR152" s="138" t="s">
        <v>123</v>
      </c>
      <c r="AT152" s="138" t="s">
        <v>119</v>
      </c>
      <c r="AU152" s="138" t="s">
        <v>85</v>
      </c>
      <c r="AY152" s="13" t="s">
        <v>116</v>
      </c>
      <c r="BE152" s="139">
        <f t="shared" ref="BE152:BE161" si="13">IF(N152="základní",J152,0)</f>
        <v>0</v>
      </c>
      <c r="BF152" s="139">
        <f t="shared" ref="BF152:BF161" si="14">IF(N152="snížená",J152,0)</f>
        <v>0</v>
      </c>
      <c r="BG152" s="139">
        <f t="shared" ref="BG152:BG161" si="15">IF(N152="zákl. přenesená",J152,0)</f>
        <v>0</v>
      </c>
      <c r="BH152" s="139">
        <f t="shared" ref="BH152:BH161" si="16">IF(N152="sníž. přenesená",J152,0)</f>
        <v>0</v>
      </c>
      <c r="BI152" s="139">
        <f t="shared" ref="BI152:BI161" si="17">IF(N152="nulová",J152,0)</f>
        <v>0</v>
      </c>
      <c r="BJ152" s="13" t="s">
        <v>83</v>
      </c>
      <c r="BK152" s="139">
        <f t="shared" ref="BK152:BK161" si="18">ROUND(I152*H152,2)</f>
        <v>0</v>
      </c>
      <c r="BL152" s="13" t="s">
        <v>123</v>
      </c>
      <c r="BM152" s="138" t="s">
        <v>153</v>
      </c>
    </row>
    <row r="153" spans="2:65" s="1" customFormat="1" ht="33" hidden="1" customHeight="1">
      <c r="B153" s="125"/>
      <c r="C153" s="126"/>
      <c r="D153" s="126"/>
      <c r="E153" s="127"/>
      <c r="F153" s="128"/>
      <c r="G153" s="129"/>
      <c r="H153" s="130"/>
      <c r="I153" s="131"/>
      <c r="J153" s="132"/>
      <c r="K153" s="133"/>
      <c r="L153" s="28"/>
      <c r="M153" s="134" t="s">
        <v>1</v>
      </c>
      <c r="N153" s="135" t="s">
        <v>40</v>
      </c>
      <c r="P153" s="136">
        <f t="shared" si="10"/>
        <v>0</v>
      </c>
      <c r="Q153" s="136">
        <v>0</v>
      </c>
      <c r="R153" s="136">
        <f t="shared" si="11"/>
        <v>0</v>
      </c>
      <c r="S153" s="136">
        <v>0</v>
      </c>
      <c r="T153" s="137">
        <f t="shared" si="12"/>
        <v>0</v>
      </c>
      <c r="AR153" s="138" t="s">
        <v>123</v>
      </c>
      <c r="AT153" s="138" t="s">
        <v>119</v>
      </c>
      <c r="AU153" s="138" t="s">
        <v>85</v>
      </c>
      <c r="AY153" s="13" t="s">
        <v>116</v>
      </c>
      <c r="BE153" s="139">
        <f t="shared" si="13"/>
        <v>0</v>
      </c>
      <c r="BF153" s="139">
        <f t="shared" si="14"/>
        <v>0</v>
      </c>
      <c r="BG153" s="139">
        <f t="shared" si="15"/>
        <v>0</v>
      </c>
      <c r="BH153" s="139">
        <f t="shared" si="16"/>
        <v>0</v>
      </c>
      <c r="BI153" s="139">
        <f t="shared" si="17"/>
        <v>0</v>
      </c>
      <c r="BJ153" s="13" t="s">
        <v>83</v>
      </c>
      <c r="BK153" s="139">
        <f t="shared" si="18"/>
        <v>0</v>
      </c>
      <c r="BL153" s="13" t="s">
        <v>123</v>
      </c>
      <c r="BM153" s="138" t="s">
        <v>154</v>
      </c>
    </row>
    <row r="154" spans="2:65" s="1" customFormat="1" ht="37.9" hidden="1" customHeight="1">
      <c r="B154" s="125"/>
      <c r="C154" s="126"/>
      <c r="D154" s="126"/>
      <c r="E154" s="127"/>
      <c r="F154" s="128"/>
      <c r="G154" s="129"/>
      <c r="H154" s="130"/>
      <c r="I154" s="131"/>
      <c r="J154" s="132"/>
      <c r="K154" s="133"/>
      <c r="L154" s="28"/>
      <c r="M154" s="134" t="s">
        <v>1</v>
      </c>
      <c r="N154" s="135" t="s">
        <v>40</v>
      </c>
      <c r="P154" s="136">
        <f t="shared" si="10"/>
        <v>0</v>
      </c>
      <c r="Q154" s="136">
        <v>0</v>
      </c>
      <c r="R154" s="136">
        <f t="shared" si="11"/>
        <v>0</v>
      </c>
      <c r="S154" s="136">
        <v>0</v>
      </c>
      <c r="T154" s="137">
        <f t="shared" si="12"/>
        <v>0</v>
      </c>
      <c r="AR154" s="138" t="s">
        <v>123</v>
      </c>
      <c r="AT154" s="138" t="s">
        <v>119</v>
      </c>
      <c r="AU154" s="138" t="s">
        <v>85</v>
      </c>
      <c r="AY154" s="13" t="s">
        <v>116</v>
      </c>
      <c r="BE154" s="139">
        <f t="shared" si="13"/>
        <v>0</v>
      </c>
      <c r="BF154" s="139">
        <f t="shared" si="14"/>
        <v>0</v>
      </c>
      <c r="BG154" s="139">
        <f t="shared" si="15"/>
        <v>0</v>
      </c>
      <c r="BH154" s="139">
        <f t="shared" si="16"/>
        <v>0</v>
      </c>
      <c r="BI154" s="139">
        <f t="shared" si="17"/>
        <v>0</v>
      </c>
      <c r="BJ154" s="13" t="s">
        <v>83</v>
      </c>
      <c r="BK154" s="139">
        <f t="shared" si="18"/>
        <v>0</v>
      </c>
      <c r="BL154" s="13" t="s">
        <v>123</v>
      </c>
      <c r="BM154" s="138" t="s">
        <v>155</v>
      </c>
    </row>
    <row r="155" spans="2:65" s="1" customFormat="1" ht="37.9" hidden="1" customHeight="1">
      <c r="B155" s="125"/>
      <c r="C155" s="126"/>
      <c r="D155" s="126"/>
      <c r="E155" s="127"/>
      <c r="F155" s="128"/>
      <c r="G155" s="129"/>
      <c r="H155" s="130"/>
      <c r="I155" s="131"/>
      <c r="J155" s="132"/>
      <c r="K155" s="133"/>
      <c r="L155" s="28"/>
      <c r="M155" s="134" t="s">
        <v>1</v>
      </c>
      <c r="N155" s="135" t="s">
        <v>40</v>
      </c>
      <c r="P155" s="136">
        <f t="shared" si="10"/>
        <v>0</v>
      </c>
      <c r="Q155" s="136">
        <v>0</v>
      </c>
      <c r="R155" s="136">
        <f t="shared" si="11"/>
        <v>0</v>
      </c>
      <c r="S155" s="136">
        <v>0</v>
      </c>
      <c r="T155" s="137">
        <f t="shared" si="12"/>
        <v>0</v>
      </c>
      <c r="AR155" s="138" t="s">
        <v>123</v>
      </c>
      <c r="AT155" s="138" t="s">
        <v>119</v>
      </c>
      <c r="AU155" s="138" t="s">
        <v>85</v>
      </c>
      <c r="AY155" s="13" t="s">
        <v>116</v>
      </c>
      <c r="BE155" s="139">
        <f t="shared" si="13"/>
        <v>0</v>
      </c>
      <c r="BF155" s="139">
        <f t="shared" si="14"/>
        <v>0</v>
      </c>
      <c r="BG155" s="139">
        <f t="shared" si="15"/>
        <v>0</v>
      </c>
      <c r="BH155" s="139">
        <f t="shared" si="16"/>
        <v>0</v>
      </c>
      <c r="BI155" s="139">
        <f t="shared" si="17"/>
        <v>0</v>
      </c>
      <c r="BJ155" s="13" t="s">
        <v>83</v>
      </c>
      <c r="BK155" s="139">
        <f t="shared" si="18"/>
        <v>0</v>
      </c>
      <c r="BL155" s="13" t="s">
        <v>123</v>
      </c>
      <c r="BM155" s="138" t="s">
        <v>156</v>
      </c>
    </row>
    <row r="156" spans="2:65" s="1" customFormat="1" ht="24.2" hidden="1" customHeight="1">
      <c r="B156" s="125"/>
      <c r="C156" s="126"/>
      <c r="D156" s="126"/>
      <c r="E156" s="127"/>
      <c r="F156" s="128"/>
      <c r="G156" s="129"/>
      <c r="H156" s="130"/>
      <c r="I156" s="131"/>
      <c r="J156" s="132"/>
      <c r="K156" s="133"/>
      <c r="L156" s="28"/>
      <c r="M156" s="134" t="s">
        <v>1</v>
      </c>
      <c r="N156" s="135" t="s">
        <v>40</v>
      </c>
      <c r="P156" s="136">
        <f t="shared" si="10"/>
        <v>0</v>
      </c>
      <c r="Q156" s="136">
        <v>0</v>
      </c>
      <c r="R156" s="136">
        <f t="shared" si="11"/>
        <v>0</v>
      </c>
      <c r="S156" s="136">
        <v>0</v>
      </c>
      <c r="T156" s="137">
        <f t="shared" si="12"/>
        <v>0</v>
      </c>
      <c r="AR156" s="138" t="s">
        <v>123</v>
      </c>
      <c r="AT156" s="138" t="s">
        <v>119</v>
      </c>
      <c r="AU156" s="138" t="s">
        <v>85</v>
      </c>
      <c r="AY156" s="13" t="s">
        <v>116</v>
      </c>
      <c r="BE156" s="139">
        <f t="shared" si="13"/>
        <v>0</v>
      </c>
      <c r="BF156" s="139">
        <f t="shared" si="14"/>
        <v>0</v>
      </c>
      <c r="BG156" s="139">
        <f t="shared" si="15"/>
        <v>0</v>
      </c>
      <c r="BH156" s="139">
        <f t="shared" si="16"/>
        <v>0</v>
      </c>
      <c r="BI156" s="139">
        <f t="shared" si="17"/>
        <v>0</v>
      </c>
      <c r="BJ156" s="13" t="s">
        <v>83</v>
      </c>
      <c r="BK156" s="139">
        <f t="shared" si="18"/>
        <v>0</v>
      </c>
      <c r="BL156" s="13" t="s">
        <v>123</v>
      </c>
      <c r="BM156" s="138" t="s">
        <v>157</v>
      </c>
    </row>
    <row r="157" spans="2:65" s="1" customFormat="1" ht="33" hidden="1" customHeight="1">
      <c r="B157" s="125"/>
      <c r="C157" s="126"/>
      <c r="D157" s="126"/>
      <c r="E157" s="127"/>
      <c r="F157" s="128"/>
      <c r="G157" s="129"/>
      <c r="H157" s="130"/>
      <c r="I157" s="131"/>
      <c r="J157" s="132"/>
      <c r="K157" s="133"/>
      <c r="L157" s="28"/>
      <c r="M157" s="134" t="s">
        <v>1</v>
      </c>
      <c r="N157" s="135" t="s">
        <v>40</v>
      </c>
      <c r="P157" s="136">
        <f t="shared" si="10"/>
        <v>0</v>
      </c>
      <c r="Q157" s="136">
        <v>0</v>
      </c>
      <c r="R157" s="136">
        <f t="shared" si="11"/>
        <v>0</v>
      </c>
      <c r="S157" s="136">
        <v>0</v>
      </c>
      <c r="T157" s="137">
        <f t="shared" si="12"/>
        <v>0</v>
      </c>
      <c r="AR157" s="138" t="s">
        <v>123</v>
      </c>
      <c r="AT157" s="138" t="s">
        <v>119</v>
      </c>
      <c r="AU157" s="138" t="s">
        <v>85</v>
      </c>
      <c r="AY157" s="13" t="s">
        <v>116</v>
      </c>
      <c r="BE157" s="139">
        <f t="shared" si="13"/>
        <v>0</v>
      </c>
      <c r="BF157" s="139">
        <f t="shared" si="14"/>
        <v>0</v>
      </c>
      <c r="BG157" s="139">
        <f t="shared" si="15"/>
        <v>0</v>
      </c>
      <c r="BH157" s="139">
        <f t="shared" si="16"/>
        <v>0</v>
      </c>
      <c r="BI157" s="139">
        <f t="shared" si="17"/>
        <v>0</v>
      </c>
      <c r="BJ157" s="13" t="s">
        <v>83</v>
      </c>
      <c r="BK157" s="139">
        <f t="shared" si="18"/>
        <v>0</v>
      </c>
      <c r="BL157" s="13" t="s">
        <v>123</v>
      </c>
      <c r="BM157" s="138" t="s">
        <v>158</v>
      </c>
    </row>
    <row r="158" spans="2:65" s="1" customFormat="1" ht="24.2" hidden="1" customHeight="1">
      <c r="B158" s="125"/>
      <c r="C158" s="126"/>
      <c r="D158" s="126"/>
      <c r="E158" s="127"/>
      <c r="F158" s="128"/>
      <c r="G158" s="129"/>
      <c r="H158" s="130"/>
      <c r="I158" s="131"/>
      <c r="J158" s="132"/>
      <c r="K158" s="133"/>
      <c r="L158" s="28"/>
      <c r="M158" s="134" t="s">
        <v>1</v>
      </c>
      <c r="N158" s="135" t="s">
        <v>40</v>
      </c>
      <c r="P158" s="136">
        <f t="shared" si="10"/>
        <v>0</v>
      </c>
      <c r="Q158" s="136">
        <v>0</v>
      </c>
      <c r="R158" s="136">
        <f t="shared" si="11"/>
        <v>0</v>
      </c>
      <c r="S158" s="136">
        <v>0</v>
      </c>
      <c r="T158" s="137">
        <f t="shared" si="12"/>
        <v>0</v>
      </c>
      <c r="AR158" s="138" t="s">
        <v>123</v>
      </c>
      <c r="AT158" s="138" t="s">
        <v>119</v>
      </c>
      <c r="AU158" s="138" t="s">
        <v>85</v>
      </c>
      <c r="AY158" s="13" t="s">
        <v>116</v>
      </c>
      <c r="BE158" s="139">
        <f t="shared" si="13"/>
        <v>0</v>
      </c>
      <c r="BF158" s="139">
        <f t="shared" si="14"/>
        <v>0</v>
      </c>
      <c r="BG158" s="139">
        <f t="shared" si="15"/>
        <v>0</v>
      </c>
      <c r="BH158" s="139">
        <f t="shared" si="16"/>
        <v>0</v>
      </c>
      <c r="BI158" s="139">
        <f t="shared" si="17"/>
        <v>0</v>
      </c>
      <c r="BJ158" s="13" t="s">
        <v>83</v>
      </c>
      <c r="BK158" s="139">
        <f t="shared" si="18"/>
        <v>0</v>
      </c>
      <c r="BL158" s="13" t="s">
        <v>123</v>
      </c>
      <c r="BM158" s="138" t="s">
        <v>159</v>
      </c>
    </row>
    <row r="159" spans="2:65" s="1" customFormat="1" ht="24.2" hidden="1" customHeight="1">
      <c r="B159" s="125"/>
      <c r="C159" s="126"/>
      <c r="D159" s="126"/>
      <c r="E159" s="127"/>
      <c r="F159" s="128"/>
      <c r="G159" s="129"/>
      <c r="H159" s="130"/>
      <c r="I159" s="131"/>
      <c r="J159" s="132"/>
      <c r="K159" s="133"/>
      <c r="L159" s="28"/>
      <c r="M159" s="134" t="s">
        <v>1</v>
      </c>
      <c r="N159" s="135" t="s">
        <v>40</v>
      </c>
      <c r="P159" s="136">
        <f t="shared" si="10"/>
        <v>0</v>
      </c>
      <c r="Q159" s="136">
        <v>0</v>
      </c>
      <c r="R159" s="136">
        <f t="shared" si="11"/>
        <v>0</v>
      </c>
      <c r="S159" s="136">
        <v>0</v>
      </c>
      <c r="T159" s="137">
        <f t="shared" si="12"/>
        <v>0</v>
      </c>
      <c r="AR159" s="138" t="s">
        <v>123</v>
      </c>
      <c r="AT159" s="138" t="s">
        <v>119</v>
      </c>
      <c r="AU159" s="138" t="s">
        <v>85</v>
      </c>
      <c r="AY159" s="13" t="s">
        <v>116</v>
      </c>
      <c r="BE159" s="139">
        <f t="shared" si="13"/>
        <v>0</v>
      </c>
      <c r="BF159" s="139">
        <f t="shared" si="14"/>
        <v>0</v>
      </c>
      <c r="BG159" s="139">
        <f t="shared" si="15"/>
        <v>0</v>
      </c>
      <c r="BH159" s="139">
        <f t="shared" si="16"/>
        <v>0</v>
      </c>
      <c r="BI159" s="139">
        <f t="shared" si="17"/>
        <v>0</v>
      </c>
      <c r="BJ159" s="13" t="s">
        <v>83</v>
      </c>
      <c r="BK159" s="139">
        <f t="shared" si="18"/>
        <v>0</v>
      </c>
      <c r="BL159" s="13" t="s">
        <v>123</v>
      </c>
      <c r="BM159" s="138" t="s">
        <v>160</v>
      </c>
    </row>
    <row r="160" spans="2:65" s="1" customFormat="1" ht="24.2" hidden="1" customHeight="1">
      <c r="B160" s="125"/>
      <c r="C160" s="126"/>
      <c r="D160" s="126"/>
      <c r="E160" s="127"/>
      <c r="F160" s="128"/>
      <c r="G160" s="129"/>
      <c r="H160" s="130"/>
      <c r="I160" s="131"/>
      <c r="J160" s="132"/>
      <c r="K160" s="133"/>
      <c r="L160" s="28"/>
      <c r="M160" s="134" t="s">
        <v>1</v>
      </c>
      <c r="N160" s="135" t="s">
        <v>40</v>
      </c>
      <c r="P160" s="136">
        <f t="shared" si="10"/>
        <v>0</v>
      </c>
      <c r="Q160" s="136">
        <v>0</v>
      </c>
      <c r="R160" s="136">
        <f t="shared" si="11"/>
        <v>0</v>
      </c>
      <c r="S160" s="136">
        <v>0</v>
      </c>
      <c r="T160" s="137">
        <f t="shared" si="12"/>
        <v>0</v>
      </c>
      <c r="AR160" s="138" t="s">
        <v>123</v>
      </c>
      <c r="AT160" s="138" t="s">
        <v>119</v>
      </c>
      <c r="AU160" s="138" t="s">
        <v>85</v>
      </c>
      <c r="AY160" s="13" t="s">
        <v>116</v>
      </c>
      <c r="BE160" s="139">
        <f t="shared" si="13"/>
        <v>0</v>
      </c>
      <c r="BF160" s="139">
        <f t="shared" si="14"/>
        <v>0</v>
      </c>
      <c r="BG160" s="139">
        <f t="shared" si="15"/>
        <v>0</v>
      </c>
      <c r="BH160" s="139">
        <f t="shared" si="16"/>
        <v>0</v>
      </c>
      <c r="BI160" s="139">
        <f t="shared" si="17"/>
        <v>0</v>
      </c>
      <c r="BJ160" s="13" t="s">
        <v>83</v>
      </c>
      <c r="BK160" s="139">
        <f t="shared" si="18"/>
        <v>0</v>
      </c>
      <c r="BL160" s="13" t="s">
        <v>123</v>
      </c>
      <c r="BM160" s="138" t="s">
        <v>161</v>
      </c>
    </row>
    <row r="161" spans="2:65" s="1" customFormat="1" ht="33" hidden="1" customHeight="1">
      <c r="B161" s="125"/>
      <c r="C161" s="126"/>
      <c r="D161" s="126"/>
      <c r="E161" s="127"/>
      <c r="F161" s="128"/>
      <c r="G161" s="129"/>
      <c r="H161" s="130"/>
      <c r="I161" s="131"/>
      <c r="J161" s="132"/>
      <c r="K161" s="133"/>
      <c r="L161" s="28"/>
      <c r="M161" s="134" t="s">
        <v>1</v>
      </c>
      <c r="N161" s="135" t="s">
        <v>40</v>
      </c>
      <c r="P161" s="136">
        <f t="shared" si="10"/>
        <v>0</v>
      </c>
      <c r="Q161" s="136">
        <v>0</v>
      </c>
      <c r="R161" s="136">
        <f t="shared" si="11"/>
        <v>0</v>
      </c>
      <c r="S161" s="136">
        <v>0</v>
      </c>
      <c r="T161" s="137">
        <f t="shared" si="12"/>
        <v>0</v>
      </c>
      <c r="AR161" s="138" t="s">
        <v>123</v>
      </c>
      <c r="AT161" s="138" t="s">
        <v>119</v>
      </c>
      <c r="AU161" s="138" t="s">
        <v>85</v>
      </c>
      <c r="AY161" s="13" t="s">
        <v>116</v>
      </c>
      <c r="BE161" s="139">
        <f t="shared" si="13"/>
        <v>0</v>
      </c>
      <c r="BF161" s="139">
        <f t="shared" si="14"/>
        <v>0</v>
      </c>
      <c r="BG161" s="139">
        <f t="shared" si="15"/>
        <v>0</v>
      </c>
      <c r="BH161" s="139">
        <f t="shared" si="16"/>
        <v>0</v>
      </c>
      <c r="BI161" s="139">
        <f t="shared" si="17"/>
        <v>0</v>
      </c>
      <c r="BJ161" s="13" t="s">
        <v>83</v>
      </c>
      <c r="BK161" s="139">
        <f t="shared" si="18"/>
        <v>0</v>
      </c>
      <c r="BL161" s="13" t="s">
        <v>123</v>
      </c>
      <c r="BM161" s="138" t="s">
        <v>162</v>
      </c>
    </row>
    <row r="162" spans="2:65" s="11" customFormat="1" ht="22.9" customHeight="1">
      <c r="B162" s="113"/>
      <c r="D162" s="114" t="s">
        <v>74</v>
      </c>
      <c r="E162" s="123" t="s">
        <v>163</v>
      </c>
      <c r="F162" s="123" t="s">
        <v>164</v>
      </c>
      <c r="I162" s="116"/>
      <c r="J162" s="124">
        <f>BK162</f>
        <v>0</v>
      </c>
      <c r="L162" s="113"/>
      <c r="M162" s="118"/>
      <c r="P162" s="119">
        <f>SUM(P163:P179)</f>
        <v>0</v>
      </c>
      <c r="R162" s="119">
        <f>SUM(R163:R179)</f>
        <v>0</v>
      </c>
      <c r="T162" s="120">
        <f>SUM(T163:T179)</f>
        <v>0</v>
      </c>
      <c r="AR162" s="114" t="s">
        <v>115</v>
      </c>
      <c r="AT162" s="121" t="s">
        <v>74</v>
      </c>
      <c r="AU162" s="121" t="s">
        <v>83</v>
      </c>
      <c r="AY162" s="114" t="s">
        <v>116</v>
      </c>
      <c r="BK162" s="122">
        <f>SUM(BK163:BK179)</f>
        <v>0</v>
      </c>
    </row>
    <row r="163" spans="2:65" s="1" customFormat="1" ht="24.2" customHeight="1">
      <c r="B163" s="125"/>
      <c r="C163" s="126">
        <v>6</v>
      </c>
      <c r="D163" s="126" t="s">
        <v>119</v>
      </c>
      <c r="E163" s="127" t="s">
        <v>165</v>
      </c>
      <c r="F163" s="128" t="s">
        <v>166</v>
      </c>
      <c r="G163" s="129" t="s">
        <v>122</v>
      </c>
      <c r="H163" s="130">
        <v>6</v>
      </c>
      <c r="I163" s="131"/>
      <c r="J163" s="132">
        <f t="shared" ref="J163:J179" si="19">ROUND(I163*H163,2)</f>
        <v>0</v>
      </c>
      <c r="K163" s="133"/>
      <c r="L163" s="28"/>
      <c r="M163" s="134" t="s">
        <v>1</v>
      </c>
      <c r="N163" s="135" t="s">
        <v>40</v>
      </c>
      <c r="P163" s="136">
        <f t="shared" ref="P163:P179" si="20">O163*H163</f>
        <v>0</v>
      </c>
      <c r="Q163" s="136">
        <v>0</v>
      </c>
      <c r="R163" s="136">
        <f t="shared" ref="R163:R179" si="21">Q163*H163</f>
        <v>0</v>
      </c>
      <c r="S163" s="136">
        <v>0</v>
      </c>
      <c r="T163" s="137">
        <f t="shared" ref="T163:T179" si="22">S163*H163</f>
        <v>0</v>
      </c>
      <c r="AR163" s="138" t="s">
        <v>123</v>
      </c>
      <c r="AT163" s="138" t="s">
        <v>119</v>
      </c>
      <c r="AU163" s="138" t="s">
        <v>85</v>
      </c>
      <c r="AY163" s="13" t="s">
        <v>116</v>
      </c>
      <c r="BE163" s="139">
        <f t="shared" ref="BE163:BE179" si="23">IF(N163="základní",J163,0)</f>
        <v>0</v>
      </c>
      <c r="BF163" s="139">
        <f t="shared" ref="BF163:BF179" si="24">IF(N163="snížená",J163,0)</f>
        <v>0</v>
      </c>
      <c r="BG163" s="139">
        <f t="shared" ref="BG163:BG179" si="25">IF(N163="zákl. přenesená",J163,0)</f>
        <v>0</v>
      </c>
      <c r="BH163" s="139">
        <f t="shared" ref="BH163:BH179" si="26">IF(N163="sníž. přenesená",J163,0)</f>
        <v>0</v>
      </c>
      <c r="BI163" s="139">
        <f t="shared" ref="BI163:BI179" si="27">IF(N163="nulová",J163,0)</f>
        <v>0</v>
      </c>
      <c r="BJ163" s="13" t="s">
        <v>83</v>
      </c>
      <c r="BK163" s="139">
        <f t="shared" ref="BK163:BK179" si="28">ROUND(I163*H163,2)</f>
        <v>0</v>
      </c>
      <c r="BL163" s="13" t="s">
        <v>123</v>
      </c>
      <c r="BM163" s="138" t="s">
        <v>167</v>
      </c>
    </row>
    <row r="164" spans="2:65" s="1" customFormat="1" ht="24.2" customHeight="1">
      <c r="B164" s="125"/>
      <c r="C164" s="126">
        <v>7</v>
      </c>
      <c r="D164" s="126" t="s">
        <v>119</v>
      </c>
      <c r="E164" s="127" t="s">
        <v>168</v>
      </c>
      <c r="F164" s="128" t="s">
        <v>169</v>
      </c>
      <c r="G164" s="129" t="s">
        <v>122</v>
      </c>
      <c r="H164" s="130">
        <v>1</v>
      </c>
      <c r="I164" s="131"/>
      <c r="J164" s="132">
        <f t="shared" si="19"/>
        <v>0</v>
      </c>
      <c r="K164" s="133"/>
      <c r="L164" s="28"/>
      <c r="M164" s="134" t="s">
        <v>1</v>
      </c>
      <c r="N164" s="135" t="s">
        <v>40</v>
      </c>
      <c r="P164" s="136">
        <f t="shared" si="20"/>
        <v>0</v>
      </c>
      <c r="Q164" s="136">
        <v>0</v>
      </c>
      <c r="R164" s="136">
        <f t="shared" si="21"/>
        <v>0</v>
      </c>
      <c r="S164" s="136">
        <v>0</v>
      </c>
      <c r="T164" s="137">
        <f t="shared" si="22"/>
        <v>0</v>
      </c>
      <c r="AR164" s="138" t="s">
        <v>123</v>
      </c>
      <c r="AT164" s="138" t="s">
        <v>119</v>
      </c>
      <c r="AU164" s="138" t="s">
        <v>85</v>
      </c>
      <c r="AY164" s="13" t="s">
        <v>116</v>
      </c>
      <c r="BE164" s="139">
        <f t="shared" si="23"/>
        <v>0</v>
      </c>
      <c r="BF164" s="139">
        <f t="shared" si="24"/>
        <v>0</v>
      </c>
      <c r="BG164" s="139">
        <f t="shared" si="25"/>
        <v>0</v>
      </c>
      <c r="BH164" s="139">
        <f t="shared" si="26"/>
        <v>0</v>
      </c>
      <c r="BI164" s="139">
        <f t="shared" si="27"/>
        <v>0</v>
      </c>
      <c r="BJ164" s="13" t="s">
        <v>83</v>
      </c>
      <c r="BK164" s="139">
        <f t="shared" si="28"/>
        <v>0</v>
      </c>
      <c r="BL164" s="13" t="s">
        <v>123</v>
      </c>
      <c r="BM164" s="138" t="s">
        <v>170</v>
      </c>
    </row>
    <row r="165" spans="2:65" s="1" customFormat="1" ht="33" hidden="1" customHeight="1">
      <c r="B165" s="125"/>
      <c r="C165" s="126"/>
      <c r="D165" s="126"/>
      <c r="E165" s="127"/>
      <c r="F165" s="128"/>
      <c r="G165" s="129"/>
      <c r="H165" s="130"/>
      <c r="I165" s="131"/>
      <c r="J165" s="132"/>
      <c r="K165" s="133"/>
      <c r="L165" s="28"/>
      <c r="M165" s="134" t="s">
        <v>1</v>
      </c>
      <c r="N165" s="135" t="s">
        <v>40</v>
      </c>
      <c r="P165" s="136">
        <f t="shared" si="20"/>
        <v>0</v>
      </c>
      <c r="Q165" s="136">
        <v>0</v>
      </c>
      <c r="R165" s="136">
        <f t="shared" si="21"/>
        <v>0</v>
      </c>
      <c r="S165" s="136">
        <v>0</v>
      </c>
      <c r="T165" s="137">
        <f t="shared" si="22"/>
        <v>0</v>
      </c>
      <c r="AR165" s="138" t="s">
        <v>123</v>
      </c>
      <c r="AT165" s="138" t="s">
        <v>119</v>
      </c>
      <c r="AU165" s="138" t="s">
        <v>85</v>
      </c>
      <c r="AY165" s="13" t="s">
        <v>116</v>
      </c>
      <c r="BE165" s="139">
        <f t="shared" si="23"/>
        <v>0</v>
      </c>
      <c r="BF165" s="139">
        <f t="shared" si="24"/>
        <v>0</v>
      </c>
      <c r="BG165" s="139">
        <f t="shared" si="25"/>
        <v>0</v>
      </c>
      <c r="BH165" s="139">
        <f t="shared" si="26"/>
        <v>0</v>
      </c>
      <c r="BI165" s="139">
        <f t="shared" si="27"/>
        <v>0</v>
      </c>
      <c r="BJ165" s="13" t="s">
        <v>83</v>
      </c>
      <c r="BK165" s="139">
        <f t="shared" si="28"/>
        <v>0</v>
      </c>
      <c r="BL165" s="13" t="s">
        <v>123</v>
      </c>
      <c r="BM165" s="138" t="s">
        <v>171</v>
      </c>
    </row>
    <row r="166" spans="2:65" s="1" customFormat="1" ht="33" customHeight="1">
      <c r="B166" s="125"/>
      <c r="C166" s="126">
        <v>8</v>
      </c>
      <c r="D166" s="126" t="s">
        <v>119</v>
      </c>
      <c r="E166" s="127" t="s">
        <v>172</v>
      </c>
      <c r="F166" s="128" t="s">
        <v>173</v>
      </c>
      <c r="G166" s="129" t="s">
        <v>122</v>
      </c>
      <c r="H166" s="130">
        <v>2</v>
      </c>
      <c r="I166" s="131"/>
      <c r="J166" s="132">
        <f t="shared" si="19"/>
        <v>0</v>
      </c>
      <c r="K166" s="133"/>
      <c r="L166" s="28"/>
      <c r="M166" s="134" t="s">
        <v>1</v>
      </c>
      <c r="N166" s="135" t="s">
        <v>40</v>
      </c>
      <c r="P166" s="136">
        <f t="shared" si="20"/>
        <v>0</v>
      </c>
      <c r="Q166" s="136">
        <v>0</v>
      </c>
      <c r="R166" s="136">
        <f t="shared" si="21"/>
        <v>0</v>
      </c>
      <c r="S166" s="136">
        <v>0</v>
      </c>
      <c r="T166" s="137">
        <f t="shared" si="22"/>
        <v>0</v>
      </c>
      <c r="AR166" s="138" t="s">
        <v>123</v>
      </c>
      <c r="AT166" s="138" t="s">
        <v>119</v>
      </c>
      <c r="AU166" s="138" t="s">
        <v>85</v>
      </c>
      <c r="AY166" s="13" t="s">
        <v>116</v>
      </c>
      <c r="BE166" s="139">
        <f t="shared" si="23"/>
        <v>0</v>
      </c>
      <c r="BF166" s="139">
        <f t="shared" si="24"/>
        <v>0</v>
      </c>
      <c r="BG166" s="139">
        <f t="shared" si="25"/>
        <v>0</v>
      </c>
      <c r="BH166" s="139">
        <f t="shared" si="26"/>
        <v>0</v>
      </c>
      <c r="BI166" s="139">
        <f t="shared" si="27"/>
        <v>0</v>
      </c>
      <c r="BJ166" s="13" t="s">
        <v>83</v>
      </c>
      <c r="BK166" s="139">
        <f t="shared" si="28"/>
        <v>0</v>
      </c>
      <c r="BL166" s="13" t="s">
        <v>123</v>
      </c>
      <c r="BM166" s="138" t="s">
        <v>174</v>
      </c>
    </row>
    <row r="167" spans="2:65" s="1" customFormat="1" ht="21.75" hidden="1" customHeight="1">
      <c r="B167" s="125"/>
      <c r="C167" s="126"/>
      <c r="D167" s="126"/>
      <c r="E167" s="127"/>
      <c r="F167" s="128"/>
      <c r="G167" s="129"/>
      <c r="H167" s="130"/>
      <c r="I167" s="131"/>
      <c r="J167" s="132"/>
      <c r="K167" s="133"/>
      <c r="L167" s="28"/>
      <c r="M167" s="134" t="s">
        <v>1</v>
      </c>
      <c r="N167" s="135" t="s">
        <v>40</v>
      </c>
      <c r="P167" s="136">
        <f t="shared" si="20"/>
        <v>0</v>
      </c>
      <c r="Q167" s="136">
        <v>0</v>
      </c>
      <c r="R167" s="136">
        <f t="shared" si="21"/>
        <v>0</v>
      </c>
      <c r="S167" s="136">
        <v>0</v>
      </c>
      <c r="T167" s="137">
        <f t="shared" si="22"/>
        <v>0</v>
      </c>
      <c r="AR167" s="138" t="s">
        <v>123</v>
      </c>
      <c r="AT167" s="138" t="s">
        <v>119</v>
      </c>
      <c r="AU167" s="138" t="s">
        <v>85</v>
      </c>
      <c r="AY167" s="13" t="s">
        <v>116</v>
      </c>
      <c r="BE167" s="139">
        <f t="shared" si="23"/>
        <v>0</v>
      </c>
      <c r="BF167" s="139">
        <f t="shared" si="24"/>
        <v>0</v>
      </c>
      <c r="BG167" s="139">
        <f t="shared" si="25"/>
        <v>0</v>
      </c>
      <c r="BH167" s="139">
        <f t="shared" si="26"/>
        <v>0</v>
      </c>
      <c r="BI167" s="139">
        <f t="shared" si="27"/>
        <v>0</v>
      </c>
      <c r="BJ167" s="13" t="s">
        <v>83</v>
      </c>
      <c r="BK167" s="139">
        <f t="shared" si="28"/>
        <v>0</v>
      </c>
      <c r="BL167" s="13" t="s">
        <v>123</v>
      </c>
      <c r="BM167" s="138" t="s">
        <v>175</v>
      </c>
    </row>
    <row r="168" spans="2:65" s="1" customFormat="1" ht="24.2" hidden="1" customHeight="1">
      <c r="B168" s="125"/>
      <c r="C168" s="126"/>
      <c r="D168" s="126"/>
      <c r="E168" s="127"/>
      <c r="F168" s="128"/>
      <c r="G168" s="129"/>
      <c r="H168" s="130"/>
      <c r="I168" s="131"/>
      <c r="J168" s="132"/>
      <c r="K168" s="133"/>
      <c r="L168" s="28"/>
      <c r="M168" s="134" t="s">
        <v>1</v>
      </c>
      <c r="N168" s="135" t="s">
        <v>40</v>
      </c>
      <c r="P168" s="136">
        <f t="shared" si="20"/>
        <v>0</v>
      </c>
      <c r="Q168" s="136">
        <v>0</v>
      </c>
      <c r="R168" s="136">
        <f t="shared" si="21"/>
        <v>0</v>
      </c>
      <c r="S168" s="136">
        <v>0</v>
      </c>
      <c r="T168" s="137">
        <f t="shared" si="22"/>
        <v>0</v>
      </c>
      <c r="AR168" s="138" t="s">
        <v>123</v>
      </c>
      <c r="AT168" s="138" t="s">
        <v>119</v>
      </c>
      <c r="AU168" s="138" t="s">
        <v>85</v>
      </c>
      <c r="AY168" s="13" t="s">
        <v>116</v>
      </c>
      <c r="BE168" s="139">
        <f t="shared" si="23"/>
        <v>0</v>
      </c>
      <c r="BF168" s="139">
        <f t="shared" si="24"/>
        <v>0</v>
      </c>
      <c r="BG168" s="139">
        <f t="shared" si="25"/>
        <v>0</v>
      </c>
      <c r="BH168" s="139">
        <f t="shared" si="26"/>
        <v>0</v>
      </c>
      <c r="BI168" s="139">
        <f t="shared" si="27"/>
        <v>0</v>
      </c>
      <c r="BJ168" s="13" t="s">
        <v>83</v>
      </c>
      <c r="BK168" s="139">
        <f t="shared" si="28"/>
        <v>0</v>
      </c>
      <c r="BL168" s="13" t="s">
        <v>123</v>
      </c>
      <c r="BM168" s="138" t="s">
        <v>176</v>
      </c>
    </row>
    <row r="169" spans="2:65" s="1" customFormat="1" ht="24.2" hidden="1" customHeight="1">
      <c r="B169" s="125"/>
      <c r="C169" s="126"/>
      <c r="D169" s="126"/>
      <c r="E169" s="127"/>
      <c r="F169" s="128"/>
      <c r="G169" s="129"/>
      <c r="H169" s="130"/>
      <c r="I169" s="131"/>
      <c r="J169" s="132"/>
      <c r="K169" s="133"/>
      <c r="L169" s="28"/>
      <c r="M169" s="134" t="s">
        <v>1</v>
      </c>
      <c r="N169" s="135" t="s">
        <v>40</v>
      </c>
      <c r="P169" s="136">
        <f t="shared" si="20"/>
        <v>0</v>
      </c>
      <c r="Q169" s="136">
        <v>0</v>
      </c>
      <c r="R169" s="136">
        <f t="shared" si="21"/>
        <v>0</v>
      </c>
      <c r="S169" s="136">
        <v>0</v>
      </c>
      <c r="T169" s="137">
        <f t="shared" si="22"/>
        <v>0</v>
      </c>
      <c r="AR169" s="138" t="s">
        <v>123</v>
      </c>
      <c r="AT169" s="138" t="s">
        <v>119</v>
      </c>
      <c r="AU169" s="138" t="s">
        <v>85</v>
      </c>
      <c r="AY169" s="13" t="s">
        <v>116</v>
      </c>
      <c r="BE169" s="139">
        <f t="shared" si="23"/>
        <v>0</v>
      </c>
      <c r="BF169" s="139">
        <f t="shared" si="24"/>
        <v>0</v>
      </c>
      <c r="BG169" s="139">
        <f t="shared" si="25"/>
        <v>0</v>
      </c>
      <c r="BH169" s="139">
        <f t="shared" si="26"/>
        <v>0</v>
      </c>
      <c r="BI169" s="139">
        <f t="shared" si="27"/>
        <v>0</v>
      </c>
      <c r="BJ169" s="13" t="s">
        <v>83</v>
      </c>
      <c r="BK169" s="139">
        <f t="shared" si="28"/>
        <v>0</v>
      </c>
      <c r="BL169" s="13" t="s">
        <v>123</v>
      </c>
      <c r="BM169" s="138" t="s">
        <v>177</v>
      </c>
    </row>
    <row r="170" spans="2:65" s="1" customFormat="1" ht="24.2" hidden="1" customHeight="1">
      <c r="B170" s="125"/>
      <c r="C170" s="126"/>
      <c r="D170" s="126"/>
      <c r="E170" s="127"/>
      <c r="F170" s="128"/>
      <c r="G170" s="129"/>
      <c r="H170" s="130"/>
      <c r="I170" s="131"/>
      <c r="J170" s="132"/>
      <c r="K170" s="133"/>
      <c r="L170" s="28"/>
      <c r="M170" s="134" t="s">
        <v>1</v>
      </c>
      <c r="N170" s="135" t="s">
        <v>40</v>
      </c>
      <c r="P170" s="136">
        <f t="shared" si="20"/>
        <v>0</v>
      </c>
      <c r="Q170" s="136">
        <v>0</v>
      </c>
      <c r="R170" s="136">
        <f t="shared" si="21"/>
        <v>0</v>
      </c>
      <c r="S170" s="136">
        <v>0</v>
      </c>
      <c r="T170" s="137">
        <f t="shared" si="22"/>
        <v>0</v>
      </c>
      <c r="AR170" s="138" t="s">
        <v>123</v>
      </c>
      <c r="AT170" s="138" t="s">
        <v>119</v>
      </c>
      <c r="AU170" s="138" t="s">
        <v>85</v>
      </c>
      <c r="AY170" s="13" t="s">
        <v>116</v>
      </c>
      <c r="BE170" s="139">
        <f t="shared" si="23"/>
        <v>0</v>
      </c>
      <c r="BF170" s="139">
        <f t="shared" si="24"/>
        <v>0</v>
      </c>
      <c r="BG170" s="139">
        <f t="shared" si="25"/>
        <v>0</v>
      </c>
      <c r="BH170" s="139">
        <f t="shared" si="26"/>
        <v>0</v>
      </c>
      <c r="BI170" s="139">
        <f t="shared" si="27"/>
        <v>0</v>
      </c>
      <c r="BJ170" s="13" t="s">
        <v>83</v>
      </c>
      <c r="BK170" s="139">
        <f t="shared" si="28"/>
        <v>0</v>
      </c>
      <c r="BL170" s="13" t="s">
        <v>123</v>
      </c>
      <c r="BM170" s="138" t="s">
        <v>178</v>
      </c>
    </row>
    <row r="171" spans="2:65" s="1" customFormat="1" ht="24.2" hidden="1" customHeight="1">
      <c r="B171" s="125"/>
      <c r="C171" s="126"/>
      <c r="D171" s="126"/>
      <c r="E171" s="127"/>
      <c r="F171" s="128"/>
      <c r="G171" s="129"/>
      <c r="H171" s="130"/>
      <c r="I171" s="131"/>
      <c r="J171" s="132"/>
      <c r="K171" s="133"/>
      <c r="L171" s="28"/>
      <c r="M171" s="134" t="s">
        <v>1</v>
      </c>
      <c r="N171" s="135" t="s">
        <v>40</v>
      </c>
      <c r="P171" s="136">
        <f t="shared" si="20"/>
        <v>0</v>
      </c>
      <c r="Q171" s="136">
        <v>0</v>
      </c>
      <c r="R171" s="136">
        <f t="shared" si="21"/>
        <v>0</v>
      </c>
      <c r="S171" s="136">
        <v>0</v>
      </c>
      <c r="T171" s="137">
        <f t="shared" si="22"/>
        <v>0</v>
      </c>
      <c r="AR171" s="138" t="s">
        <v>123</v>
      </c>
      <c r="AT171" s="138" t="s">
        <v>119</v>
      </c>
      <c r="AU171" s="138" t="s">
        <v>85</v>
      </c>
      <c r="AY171" s="13" t="s">
        <v>116</v>
      </c>
      <c r="BE171" s="139">
        <f t="shared" si="23"/>
        <v>0</v>
      </c>
      <c r="BF171" s="139">
        <f t="shared" si="24"/>
        <v>0</v>
      </c>
      <c r="BG171" s="139">
        <f t="shared" si="25"/>
        <v>0</v>
      </c>
      <c r="BH171" s="139">
        <f t="shared" si="26"/>
        <v>0</v>
      </c>
      <c r="BI171" s="139">
        <f t="shared" si="27"/>
        <v>0</v>
      </c>
      <c r="BJ171" s="13" t="s">
        <v>83</v>
      </c>
      <c r="BK171" s="139">
        <f t="shared" si="28"/>
        <v>0</v>
      </c>
      <c r="BL171" s="13" t="s">
        <v>123</v>
      </c>
      <c r="BM171" s="138" t="s">
        <v>179</v>
      </c>
    </row>
    <row r="172" spans="2:65" s="1" customFormat="1" ht="24.2" hidden="1" customHeight="1">
      <c r="B172" s="125"/>
      <c r="C172" s="126"/>
      <c r="D172" s="126"/>
      <c r="E172" s="127"/>
      <c r="F172" s="128"/>
      <c r="G172" s="129"/>
      <c r="H172" s="130"/>
      <c r="I172" s="131"/>
      <c r="J172" s="132"/>
      <c r="K172" s="133"/>
      <c r="L172" s="28"/>
      <c r="M172" s="134" t="s">
        <v>1</v>
      </c>
      <c r="N172" s="135" t="s">
        <v>40</v>
      </c>
      <c r="P172" s="136">
        <f t="shared" si="20"/>
        <v>0</v>
      </c>
      <c r="Q172" s="136">
        <v>0</v>
      </c>
      <c r="R172" s="136">
        <f t="shared" si="21"/>
        <v>0</v>
      </c>
      <c r="S172" s="136">
        <v>0</v>
      </c>
      <c r="T172" s="137">
        <f t="shared" si="22"/>
        <v>0</v>
      </c>
      <c r="AR172" s="138" t="s">
        <v>123</v>
      </c>
      <c r="AT172" s="138" t="s">
        <v>119</v>
      </c>
      <c r="AU172" s="138" t="s">
        <v>85</v>
      </c>
      <c r="AY172" s="13" t="s">
        <v>116</v>
      </c>
      <c r="BE172" s="139">
        <f t="shared" si="23"/>
        <v>0</v>
      </c>
      <c r="BF172" s="139">
        <f t="shared" si="24"/>
        <v>0</v>
      </c>
      <c r="BG172" s="139">
        <f t="shared" si="25"/>
        <v>0</v>
      </c>
      <c r="BH172" s="139">
        <f t="shared" si="26"/>
        <v>0</v>
      </c>
      <c r="BI172" s="139">
        <f t="shared" si="27"/>
        <v>0</v>
      </c>
      <c r="BJ172" s="13" t="s">
        <v>83</v>
      </c>
      <c r="BK172" s="139">
        <f t="shared" si="28"/>
        <v>0</v>
      </c>
      <c r="BL172" s="13" t="s">
        <v>123</v>
      </c>
      <c r="BM172" s="138" t="s">
        <v>180</v>
      </c>
    </row>
    <row r="173" spans="2:65" s="1" customFormat="1" ht="24.2" hidden="1" customHeight="1">
      <c r="B173" s="125"/>
      <c r="C173" s="126"/>
      <c r="D173" s="126"/>
      <c r="E173" s="127"/>
      <c r="F173" s="128"/>
      <c r="G173" s="129"/>
      <c r="H173" s="130"/>
      <c r="I173" s="131"/>
      <c r="J173" s="132"/>
      <c r="K173" s="133"/>
      <c r="L173" s="28"/>
      <c r="M173" s="134" t="s">
        <v>1</v>
      </c>
      <c r="N173" s="135" t="s">
        <v>40</v>
      </c>
      <c r="P173" s="136">
        <f t="shared" si="20"/>
        <v>0</v>
      </c>
      <c r="Q173" s="136">
        <v>0</v>
      </c>
      <c r="R173" s="136">
        <f t="shared" si="21"/>
        <v>0</v>
      </c>
      <c r="S173" s="136">
        <v>0</v>
      </c>
      <c r="T173" s="137">
        <f t="shared" si="22"/>
        <v>0</v>
      </c>
      <c r="AR173" s="138" t="s">
        <v>123</v>
      </c>
      <c r="AT173" s="138" t="s">
        <v>119</v>
      </c>
      <c r="AU173" s="138" t="s">
        <v>85</v>
      </c>
      <c r="AY173" s="13" t="s">
        <v>116</v>
      </c>
      <c r="BE173" s="139">
        <f t="shared" si="23"/>
        <v>0</v>
      </c>
      <c r="BF173" s="139">
        <f t="shared" si="24"/>
        <v>0</v>
      </c>
      <c r="BG173" s="139">
        <f t="shared" si="25"/>
        <v>0</v>
      </c>
      <c r="BH173" s="139">
        <f t="shared" si="26"/>
        <v>0</v>
      </c>
      <c r="BI173" s="139">
        <f t="shared" si="27"/>
        <v>0</v>
      </c>
      <c r="BJ173" s="13" t="s">
        <v>83</v>
      </c>
      <c r="BK173" s="139">
        <f t="shared" si="28"/>
        <v>0</v>
      </c>
      <c r="BL173" s="13" t="s">
        <v>123</v>
      </c>
      <c r="BM173" s="138" t="s">
        <v>181</v>
      </c>
    </row>
    <row r="174" spans="2:65" s="1" customFormat="1" ht="24.2" hidden="1" customHeight="1">
      <c r="B174" s="125"/>
      <c r="C174" s="126"/>
      <c r="D174" s="126"/>
      <c r="E174" s="127"/>
      <c r="F174" s="128"/>
      <c r="G174" s="129"/>
      <c r="H174" s="130"/>
      <c r="I174" s="131"/>
      <c r="J174" s="132"/>
      <c r="K174" s="133"/>
      <c r="L174" s="28"/>
      <c r="M174" s="134" t="s">
        <v>1</v>
      </c>
      <c r="N174" s="135" t="s">
        <v>40</v>
      </c>
      <c r="P174" s="136">
        <f t="shared" si="20"/>
        <v>0</v>
      </c>
      <c r="Q174" s="136">
        <v>0</v>
      </c>
      <c r="R174" s="136">
        <f t="shared" si="21"/>
        <v>0</v>
      </c>
      <c r="S174" s="136">
        <v>0</v>
      </c>
      <c r="T174" s="137">
        <f t="shared" si="22"/>
        <v>0</v>
      </c>
      <c r="AR174" s="138" t="s">
        <v>123</v>
      </c>
      <c r="AT174" s="138" t="s">
        <v>119</v>
      </c>
      <c r="AU174" s="138" t="s">
        <v>85</v>
      </c>
      <c r="AY174" s="13" t="s">
        <v>116</v>
      </c>
      <c r="BE174" s="139">
        <f t="shared" si="23"/>
        <v>0</v>
      </c>
      <c r="BF174" s="139">
        <f t="shared" si="24"/>
        <v>0</v>
      </c>
      <c r="BG174" s="139">
        <f t="shared" si="25"/>
        <v>0</v>
      </c>
      <c r="BH174" s="139">
        <f t="shared" si="26"/>
        <v>0</v>
      </c>
      <c r="BI174" s="139">
        <f t="shared" si="27"/>
        <v>0</v>
      </c>
      <c r="BJ174" s="13" t="s">
        <v>83</v>
      </c>
      <c r="BK174" s="139">
        <f t="shared" si="28"/>
        <v>0</v>
      </c>
      <c r="BL174" s="13" t="s">
        <v>123</v>
      </c>
      <c r="BM174" s="138" t="s">
        <v>182</v>
      </c>
    </row>
    <row r="175" spans="2:65" s="1" customFormat="1" ht="24.2" hidden="1" customHeight="1">
      <c r="B175" s="125"/>
      <c r="C175" s="126"/>
      <c r="D175" s="126"/>
      <c r="E175" s="127"/>
      <c r="F175" s="128"/>
      <c r="G175" s="129"/>
      <c r="H175" s="130"/>
      <c r="I175" s="131"/>
      <c r="J175" s="132"/>
      <c r="K175" s="133"/>
      <c r="L175" s="28"/>
      <c r="M175" s="134" t="s">
        <v>1</v>
      </c>
      <c r="N175" s="135" t="s">
        <v>40</v>
      </c>
      <c r="P175" s="136">
        <f t="shared" si="20"/>
        <v>0</v>
      </c>
      <c r="Q175" s="136">
        <v>0</v>
      </c>
      <c r="R175" s="136">
        <f t="shared" si="21"/>
        <v>0</v>
      </c>
      <c r="S175" s="136">
        <v>0</v>
      </c>
      <c r="T175" s="137">
        <f t="shared" si="22"/>
        <v>0</v>
      </c>
      <c r="AR175" s="138" t="s">
        <v>123</v>
      </c>
      <c r="AT175" s="138" t="s">
        <v>119</v>
      </c>
      <c r="AU175" s="138" t="s">
        <v>85</v>
      </c>
      <c r="AY175" s="13" t="s">
        <v>116</v>
      </c>
      <c r="BE175" s="139">
        <f t="shared" si="23"/>
        <v>0</v>
      </c>
      <c r="BF175" s="139">
        <f t="shared" si="24"/>
        <v>0</v>
      </c>
      <c r="BG175" s="139">
        <f t="shared" si="25"/>
        <v>0</v>
      </c>
      <c r="BH175" s="139">
        <f t="shared" si="26"/>
        <v>0</v>
      </c>
      <c r="BI175" s="139">
        <f t="shared" si="27"/>
        <v>0</v>
      </c>
      <c r="BJ175" s="13" t="s">
        <v>83</v>
      </c>
      <c r="BK175" s="139">
        <f t="shared" si="28"/>
        <v>0</v>
      </c>
      <c r="BL175" s="13" t="s">
        <v>123</v>
      </c>
      <c r="BM175" s="138" t="s">
        <v>183</v>
      </c>
    </row>
    <row r="176" spans="2:65" s="1" customFormat="1" ht="33" hidden="1" customHeight="1">
      <c r="B176" s="125"/>
      <c r="C176" s="126"/>
      <c r="D176" s="126"/>
      <c r="E176" s="127"/>
      <c r="F176" s="128"/>
      <c r="G176" s="129"/>
      <c r="H176" s="130"/>
      <c r="I176" s="131"/>
      <c r="J176" s="132"/>
      <c r="K176" s="133"/>
      <c r="L176" s="28"/>
      <c r="M176" s="134" t="s">
        <v>1</v>
      </c>
      <c r="N176" s="135" t="s">
        <v>40</v>
      </c>
      <c r="P176" s="136">
        <f t="shared" si="20"/>
        <v>0</v>
      </c>
      <c r="Q176" s="136">
        <v>0</v>
      </c>
      <c r="R176" s="136">
        <f t="shared" si="21"/>
        <v>0</v>
      </c>
      <c r="S176" s="136">
        <v>0</v>
      </c>
      <c r="T176" s="137">
        <f t="shared" si="22"/>
        <v>0</v>
      </c>
      <c r="AR176" s="138" t="s">
        <v>123</v>
      </c>
      <c r="AT176" s="138" t="s">
        <v>119</v>
      </c>
      <c r="AU176" s="138" t="s">
        <v>85</v>
      </c>
      <c r="AY176" s="13" t="s">
        <v>116</v>
      </c>
      <c r="BE176" s="139">
        <f t="shared" si="23"/>
        <v>0</v>
      </c>
      <c r="BF176" s="139">
        <f t="shared" si="24"/>
        <v>0</v>
      </c>
      <c r="BG176" s="139">
        <f t="shared" si="25"/>
        <v>0</v>
      </c>
      <c r="BH176" s="139">
        <f t="shared" si="26"/>
        <v>0</v>
      </c>
      <c r="BI176" s="139">
        <f t="shared" si="27"/>
        <v>0</v>
      </c>
      <c r="BJ176" s="13" t="s">
        <v>83</v>
      </c>
      <c r="BK176" s="139">
        <f t="shared" si="28"/>
        <v>0</v>
      </c>
      <c r="BL176" s="13" t="s">
        <v>123</v>
      </c>
      <c r="BM176" s="138" t="s">
        <v>184</v>
      </c>
    </row>
    <row r="177" spans="2:65" s="1" customFormat="1" ht="24.2" hidden="1" customHeight="1">
      <c r="B177" s="125"/>
      <c r="C177" s="126"/>
      <c r="D177" s="126"/>
      <c r="E177" s="127"/>
      <c r="F177" s="128"/>
      <c r="G177" s="129"/>
      <c r="H177" s="130"/>
      <c r="I177" s="131"/>
      <c r="J177" s="132"/>
      <c r="K177" s="133"/>
      <c r="L177" s="28"/>
      <c r="M177" s="134" t="s">
        <v>1</v>
      </c>
      <c r="N177" s="135" t="s">
        <v>40</v>
      </c>
      <c r="P177" s="136">
        <f t="shared" si="20"/>
        <v>0</v>
      </c>
      <c r="Q177" s="136">
        <v>0</v>
      </c>
      <c r="R177" s="136">
        <f t="shared" si="21"/>
        <v>0</v>
      </c>
      <c r="S177" s="136">
        <v>0</v>
      </c>
      <c r="T177" s="137">
        <f t="shared" si="22"/>
        <v>0</v>
      </c>
      <c r="AR177" s="138" t="s">
        <v>123</v>
      </c>
      <c r="AT177" s="138" t="s">
        <v>119</v>
      </c>
      <c r="AU177" s="138" t="s">
        <v>85</v>
      </c>
      <c r="AY177" s="13" t="s">
        <v>116</v>
      </c>
      <c r="BE177" s="139">
        <f t="shared" si="23"/>
        <v>0</v>
      </c>
      <c r="BF177" s="139">
        <f t="shared" si="24"/>
        <v>0</v>
      </c>
      <c r="BG177" s="139">
        <f t="shared" si="25"/>
        <v>0</v>
      </c>
      <c r="BH177" s="139">
        <f t="shared" si="26"/>
        <v>0</v>
      </c>
      <c r="BI177" s="139">
        <f t="shared" si="27"/>
        <v>0</v>
      </c>
      <c r="BJ177" s="13" t="s">
        <v>83</v>
      </c>
      <c r="BK177" s="139">
        <f t="shared" si="28"/>
        <v>0</v>
      </c>
      <c r="BL177" s="13" t="s">
        <v>123</v>
      </c>
      <c r="BM177" s="138" t="s">
        <v>185</v>
      </c>
    </row>
    <row r="178" spans="2:65" s="1" customFormat="1" ht="44.25" hidden="1" customHeight="1">
      <c r="B178" s="125"/>
      <c r="C178" s="126"/>
      <c r="D178" s="126"/>
      <c r="E178" s="127"/>
      <c r="F178" s="128"/>
      <c r="G178" s="129"/>
      <c r="H178" s="130"/>
      <c r="I178" s="131"/>
      <c r="J178" s="132"/>
      <c r="K178" s="133"/>
      <c r="L178" s="28"/>
      <c r="M178" s="134" t="s">
        <v>1</v>
      </c>
      <c r="N178" s="135" t="s">
        <v>40</v>
      </c>
      <c r="P178" s="136">
        <f t="shared" si="20"/>
        <v>0</v>
      </c>
      <c r="Q178" s="136">
        <v>0</v>
      </c>
      <c r="R178" s="136">
        <f t="shared" si="21"/>
        <v>0</v>
      </c>
      <c r="S178" s="136">
        <v>0</v>
      </c>
      <c r="T178" s="137">
        <f t="shared" si="22"/>
        <v>0</v>
      </c>
      <c r="AR178" s="138" t="s">
        <v>123</v>
      </c>
      <c r="AT178" s="138" t="s">
        <v>119</v>
      </c>
      <c r="AU178" s="138" t="s">
        <v>85</v>
      </c>
      <c r="AY178" s="13" t="s">
        <v>116</v>
      </c>
      <c r="BE178" s="139">
        <f t="shared" si="23"/>
        <v>0</v>
      </c>
      <c r="BF178" s="139">
        <f t="shared" si="24"/>
        <v>0</v>
      </c>
      <c r="BG178" s="139">
        <f t="shared" si="25"/>
        <v>0</v>
      </c>
      <c r="BH178" s="139">
        <f t="shared" si="26"/>
        <v>0</v>
      </c>
      <c r="BI178" s="139">
        <f t="shared" si="27"/>
        <v>0</v>
      </c>
      <c r="BJ178" s="13" t="s">
        <v>83</v>
      </c>
      <c r="BK178" s="139">
        <f t="shared" si="28"/>
        <v>0</v>
      </c>
      <c r="BL178" s="13" t="s">
        <v>123</v>
      </c>
      <c r="BM178" s="138" t="s">
        <v>186</v>
      </c>
    </row>
    <row r="179" spans="2:65" s="1" customFormat="1" ht="33" customHeight="1">
      <c r="B179" s="125"/>
      <c r="C179" s="126">
        <v>9</v>
      </c>
      <c r="D179" s="126" t="s">
        <v>119</v>
      </c>
      <c r="E179" s="127" t="s">
        <v>187</v>
      </c>
      <c r="F179" s="128" t="s">
        <v>188</v>
      </c>
      <c r="G179" s="129" t="s">
        <v>122</v>
      </c>
      <c r="H179" s="130">
        <v>1</v>
      </c>
      <c r="I179" s="131"/>
      <c r="J179" s="132">
        <f t="shared" si="19"/>
        <v>0</v>
      </c>
      <c r="K179" s="133"/>
      <c r="L179" s="28"/>
      <c r="M179" s="134" t="s">
        <v>1</v>
      </c>
      <c r="N179" s="135" t="s">
        <v>40</v>
      </c>
      <c r="P179" s="136">
        <f t="shared" si="20"/>
        <v>0</v>
      </c>
      <c r="Q179" s="136">
        <v>0</v>
      </c>
      <c r="R179" s="136">
        <f t="shared" si="21"/>
        <v>0</v>
      </c>
      <c r="S179" s="136">
        <v>0</v>
      </c>
      <c r="T179" s="137">
        <f t="shared" si="22"/>
        <v>0</v>
      </c>
      <c r="AR179" s="138" t="s">
        <v>123</v>
      </c>
      <c r="AT179" s="138" t="s">
        <v>119</v>
      </c>
      <c r="AU179" s="138" t="s">
        <v>85</v>
      </c>
      <c r="AY179" s="13" t="s">
        <v>116</v>
      </c>
      <c r="BE179" s="139">
        <f t="shared" si="23"/>
        <v>0</v>
      </c>
      <c r="BF179" s="139">
        <f t="shared" si="24"/>
        <v>0</v>
      </c>
      <c r="BG179" s="139">
        <f t="shared" si="25"/>
        <v>0</v>
      </c>
      <c r="BH179" s="139">
        <f t="shared" si="26"/>
        <v>0</v>
      </c>
      <c r="BI179" s="139">
        <f t="shared" si="27"/>
        <v>0</v>
      </c>
      <c r="BJ179" s="13" t="s">
        <v>83</v>
      </c>
      <c r="BK179" s="139">
        <f t="shared" si="28"/>
        <v>0</v>
      </c>
      <c r="BL179" s="13" t="s">
        <v>123</v>
      </c>
      <c r="BM179" s="138" t="s">
        <v>189</v>
      </c>
    </row>
    <row r="180" spans="2:65" s="11" customFormat="1" ht="22.9" customHeight="1">
      <c r="B180" s="113"/>
      <c r="D180" s="114" t="s">
        <v>74</v>
      </c>
      <c r="E180" s="123" t="s">
        <v>190</v>
      </c>
      <c r="F180" s="123" t="s">
        <v>191</v>
      </c>
      <c r="I180" s="116"/>
      <c r="J180" s="124">
        <f>BK180</f>
        <v>0</v>
      </c>
      <c r="L180" s="113"/>
      <c r="M180" s="118"/>
      <c r="P180" s="119">
        <f>SUM(P181:P198)</f>
        <v>0</v>
      </c>
      <c r="R180" s="119">
        <f>SUM(R181:R198)</f>
        <v>0</v>
      </c>
      <c r="T180" s="120">
        <f>SUM(T181:T198)</f>
        <v>0</v>
      </c>
      <c r="AR180" s="114" t="s">
        <v>115</v>
      </c>
      <c r="AT180" s="121" t="s">
        <v>74</v>
      </c>
      <c r="AU180" s="121" t="s">
        <v>83</v>
      </c>
      <c r="AY180" s="114" t="s">
        <v>116</v>
      </c>
      <c r="BK180" s="122">
        <f>SUM(BK181:BK198)</f>
        <v>0</v>
      </c>
    </row>
    <row r="181" spans="2:65" s="1" customFormat="1" ht="24.2" customHeight="1">
      <c r="B181" s="125"/>
      <c r="C181" s="126">
        <v>10</v>
      </c>
      <c r="D181" s="126" t="s">
        <v>119</v>
      </c>
      <c r="E181" s="127" t="s">
        <v>192</v>
      </c>
      <c r="F181" s="128" t="s">
        <v>193</v>
      </c>
      <c r="G181" s="129" t="s">
        <v>122</v>
      </c>
      <c r="H181" s="130">
        <v>36</v>
      </c>
      <c r="I181" s="131"/>
      <c r="J181" s="132">
        <f t="shared" ref="J181:J198" si="29">ROUND(I181*H181,2)</f>
        <v>0</v>
      </c>
      <c r="K181" s="133"/>
      <c r="L181" s="28"/>
      <c r="M181" s="134" t="s">
        <v>1</v>
      </c>
      <c r="N181" s="135" t="s">
        <v>40</v>
      </c>
      <c r="P181" s="136">
        <f t="shared" ref="P181:P198" si="30">O181*H181</f>
        <v>0</v>
      </c>
      <c r="Q181" s="136">
        <v>0</v>
      </c>
      <c r="R181" s="136">
        <f t="shared" ref="R181:R198" si="31">Q181*H181</f>
        <v>0</v>
      </c>
      <c r="S181" s="136">
        <v>0</v>
      </c>
      <c r="T181" s="137">
        <f t="shared" ref="T181:T198" si="32">S181*H181</f>
        <v>0</v>
      </c>
      <c r="AR181" s="138" t="s">
        <v>123</v>
      </c>
      <c r="AT181" s="138" t="s">
        <v>119</v>
      </c>
      <c r="AU181" s="138" t="s">
        <v>85</v>
      </c>
      <c r="AY181" s="13" t="s">
        <v>116</v>
      </c>
      <c r="BE181" s="139">
        <f t="shared" ref="BE181:BE198" si="33">IF(N181="základní",J181,0)</f>
        <v>0</v>
      </c>
      <c r="BF181" s="139">
        <f t="shared" ref="BF181:BF198" si="34">IF(N181="snížená",J181,0)</f>
        <v>0</v>
      </c>
      <c r="BG181" s="139">
        <f t="shared" ref="BG181:BG198" si="35">IF(N181="zákl. přenesená",J181,0)</f>
        <v>0</v>
      </c>
      <c r="BH181" s="139">
        <f t="shared" ref="BH181:BH198" si="36">IF(N181="sníž. přenesená",J181,0)</f>
        <v>0</v>
      </c>
      <c r="BI181" s="139">
        <f t="shared" ref="BI181:BI198" si="37">IF(N181="nulová",J181,0)</f>
        <v>0</v>
      </c>
      <c r="BJ181" s="13" t="s">
        <v>83</v>
      </c>
      <c r="BK181" s="139">
        <f t="shared" ref="BK181:BK198" si="38">ROUND(I181*H181,2)</f>
        <v>0</v>
      </c>
      <c r="BL181" s="13" t="s">
        <v>123</v>
      </c>
      <c r="BM181" s="138" t="s">
        <v>194</v>
      </c>
    </row>
    <row r="182" spans="2:65" s="1" customFormat="1" ht="21.75" hidden="1" customHeight="1">
      <c r="B182" s="125"/>
      <c r="C182" s="126"/>
      <c r="D182" s="126"/>
      <c r="E182" s="127"/>
      <c r="F182" s="128"/>
      <c r="G182" s="129"/>
      <c r="H182" s="130"/>
      <c r="I182" s="131"/>
      <c r="J182" s="132"/>
      <c r="K182" s="133"/>
      <c r="L182" s="28"/>
      <c r="M182" s="134" t="s">
        <v>1</v>
      </c>
      <c r="N182" s="135" t="s">
        <v>40</v>
      </c>
      <c r="P182" s="136">
        <f t="shared" si="30"/>
        <v>0</v>
      </c>
      <c r="Q182" s="136">
        <v>0</v>
      </c>
      <c r="R182" s="136">
        <f t="shared" si="31"/>
        <v>0</v>
      </c>
      <c r="S182" s="136">
        <v>0</v>
      </c>
      <c r="T182" s="137">
        <f t="shared" si="32"/>
        <v>0</v>
      </c>
      <c r="AR182" s="138" t="s">
        <v>123</v>
      </c>
      <c r="AT182" s="138" t="s">
        <v>119</v>
      </c>
      <c r="AU182" s="138" t="s">
        <v>85</v>
      </c>
      <c r="AY182" s="13" t="s">
        <v>116</v>
      </c>
      <c r="BE182" s="139">
        <f t="shared" si="33"/>
        <v>0</v>
      </c>
      <c r="BF182" s="139">
        <f t="shared" si="34"/>
        <v>0</v>
      </c>
      <c r="BG182" s="139">
        <f t="shared" si="35"/>
        <v>0</v>
      </c>
      <c r="BH182" s="139">
        <f t="shared" si="36"/>
        <v>0</v>
      </c>
      <c r="BI182" s="139">
        <f t="shared" si="37"/>
        <v>0</v>
      </c>
      <c r="BJ182" s="13" t="s">
        <v>83</v>
      </c>
      <c r="BK182" s="139">
        <f t="shared" si="38"/>
        <v>0</v>
      </c>
      <c r="BL182" s="13" t="s">
        <v>123</v>
      </c>
      <c r="BM182" s="138" t="s">
        <v>195</v>
      </c>
    </row>
    <row r="183" spans="2:65" s="1" customFormat="1" ht="24.2" customHeight="1">
      <c r="B183" s="125"/>
      <c r="C183" s="126">
        <v>11</v>
      </c>
      <c r="D183" s="126" t="s">
        <v>119</v>
      </c>
      <c r="E183" s="127" t="s">
        <v>196</v>
      </c>
      <c r="F183" s="128" t="s">
        <v>197</v>
      </c>
      <c r="G183" s="129" t="s">
        <v>122</v>
      </c>
      <c r="H183" s="130">
        <v>1</v>
      </c>
      <c r="I183" s="131"/>
      <c r="J183" s="132">
        <f t="shared" si="29"/>
        <v>0</v>
      </c>
      <c r="K183" s="133"/>
      <c r="L183" s="28"/>
      <c r="M183" s="134" t="s">
        <v>1</v>
      </c>
      <c r="N183" s="135" t="s">
        <v>40</v>
      </c>
      <c r="P183" s="136">
        <f t="shared" si="30"/>
        <v>0</v>
      </c>
      <c r="Q183" s="136">
        <v>0</v>
      </c>
      <c r="R183" s="136">
        <f t="shared" si="31"/>
        <v>0</v>
      </c>
      <c r="S183" s="136">
        <v>0</v>
      </c>
      <c r="T183" s="137">
        <f t="shared" si="32"/>
        <v>0</v>
      </c>
      <c r="AR183" s="138" t="s">
        <v>123</v>
      </c>
      <c r="AT183" s="138" t="s">
        <v>119</v>
      </c>
      <c r="AU183" s="138" t="s">
        <v>85</v>
      </c>
      <c r="AY183" s="13" t="s">
        <v>116</v>
      </c>
      <c r="BE183" s="139">
        <f t="shared" si="33"/>
        <v>0</v>
      </c>
      <c r="BF183" s="139">
        <f t="shared" si="34"/>
        <v>0</v>
      </c>
      <c r="BG183" s="139">
        <f t="shared" si="35"/>
        <v>0</v>
      </c>
      <c r="BH183" s="139">
        <f t="shared" si="36"/>
        <v>0</v>
      </c>
      <c r="BI183" s="139">
        <f t="shared" si="37"/>
        <v>0</v>
      </c>
      <c r="BJ183" s="13" t="s">
        <v>83</v>
      </c>
      <c r="BK183" s="139">
        <f t="shared" si="38"/>
        <v>0</v>
      </c>
      <c r="BL183" s="13" t="s">
        <v>123</v>
      </c>
      <c r="BM183" s="138" t="s">
        <v>198</v>
      </c>
    </row>
    <row r="184" spans="2:65" s="1" customFormat="1" ht="33" customHeight="1">
      <c r="B184" s="125"/>
      <c r="C184" s="126">
        <v>12</v>
      </c>
      <c r="D184" s="126" t="s">
        <v>119</v>
      </c>
      <c r="E184" s="127" t="s">
        <v>199</v>
      </c>
      <c r="F184" s="128" t="s">
        <v>200</v>
      </c>
      <c r="G184" s="129" t="s">
        <v>122</v>
      </c>
      <c r="H184" s="130">
        <v>1</v>
      </c>
      <c r="I184" s="131"/>
      <c r="J184" s="132">
        <f t="shared" si="29"/>
        <v>0</v>
      </c>
      <c r="K184" s="133"/>
      <c r="L184" s="28"/>
      <c r="M184" s="134" t="s">
        <v>1</v>
      </c>
      <c r="N184" s="135" t="s">
        <v>40</v>
      </c>
      <c r="P184" s="136">
        <f t="shared" si="30"/>
        <v>0</v>
      </c>
      <c r="Q184" s="136">
        <v>0</v>
      </c>
      <c r="R184" s="136">
        <f t="shared" si="31"/>
        <v>0</v>
      </c>
      <c r="S184" s="136">
        <v>0</v>
      </c>
      <c r="T184" s="137">
        <f t="shared" si="32"/>
        <v>0</v>
      </c>
      <c r="AR184" s="138" t="s">
        <v>123</v>
      </c>
      <c r="AT184" s="138" t="s">
        <v>119</v>
      </c>
      <c r="AU184" s="138" t="s">
        <v>85</v>
      </c>
      <c r="AY184" s="13" t="s">
        <v>116</v>
      </c>
      <c r="BE184" s="139">
        <f t="shared" si="33"/>
        <v>0</v>
      </c>
      <c r="BF184" s="139">
        <f t="shared" si="34"/>
        <v>0</v>
      </c>
      <c r="BG184" s="139">
        <f t="shared" si="35"/>
        <v>0</v>
      </c>
      <c r="BH184" s="139">
        <f t="shared" si="36"/>
        <v>0</v>
      </c>
      <c r="BI184" s="139">
        <f t="shared" si="37"/>
        <v>0</v>
      </c>
      <c r="BJ184" s="13" t="s">
        <v>83</v>
      </c>
      <c r="BK184" s="139">
        <f t="shared" si="38"/>
        <v>0</v>
      </c>
      <c r="BL184" s="13" t="s">
        <v>123</v>
      </c>
      <c r="BM184" s="138" t="s">
        <v>201</v>
      </c>
    </row>
    <row r="185" spans="2:65" s="1" customFormat="1" ht="24.2" hidden="1" customHeight="1">
      <c r="B185" s="125"/>
      <c r="C185" s="126"/>
      <c r="D185" s="126"/>
      <c r="E185" s="127"/>
      <c r="F185" s="128"/>
      <c r="G185" s="129"/>
      <c r="H185" s="130"/>
      <c r="I185" s="131"/>
      <c r="J185" s="132"/>
      <c r="K185" s="133"/>
      <c r="L185" s="28"/>
      <c r="M185" s="134" t="s">
        <v>1</v>
      </c>
      <c r="N185" s="135" t="s">
        <v>40</v>
      </c>
      <c r="P185" s="136">
        <f t="shared" si="30"/>
        <v>0</v>
      </c>
      <c r="Q185" s="136">
        <v>0</v>
      </c>
      <c r="R185" s="136">
        <f t="shared" si="31"/>
        <v>0</v>
      </c>
      <c r="S185" s="136">
        <v>0</v>
      </c>
      <c r="T185" s="137">
        <f t="shared" si="32"/>
        <v>0</v>
      </c>
      <c r="AR185" s="138" t="s">
        <v>123</v>
      </c>
      <c r="AT185" s="138" t="s">
        <v>119</v>
      </c>
      <c r="AU185" s="138" t="s">
        <v>85</v>
      </c>
      <c r="AY185" s="13" t="s">
        <v>116</v>
      </c>
      <c r="BE185" s="139">
        <f t="shared" si="33"/>
        <v>0</v>
      </c>
      <c r="BF185" s="139">
        <f t="shared" si="34"/>
        <v>0</v>
      </c>
      <c r="BG185" s="139">
        <f t="shared" si="35"/>
        <v>0</v>
      </c>
      <c r="BH185" s="139">
        <f t="shared" si="36"/>
        <v>0</v>
      </c>
      <c r="BI185" s="139">
        <f t="shared" si="37"/>
        <v>0</v>
      </c>
      <c r="BJ185" s="13" t="s">
        <v>83</v>
      </c>
      <c r="BK185" s="139">
        <f t="shared" si="38"/>
        <v>0</v>
      </c>
      <c r="BL185" s="13" t="s">
        <v>123</v>
      </c>
      <c r="BM185" s="138" t="s">
        <v>202</v>
      </c>
    </row>
    <row r="186" spans="2:65" s="1" customFormat="1" ht="24.2" hidden="1" customHeight="1">
      <c r="B186" s="125"/>
      <c r="C186" s="126"/>
      <c r="D186" s="126"/>
      <c r="E186" s="127"/>
      <c r="F186" s="128"/>
      <c r="G186" s="129"/>
      <c r="H186" s="130"/>
      <c r="I186" s="131"/>
      <c r="J186" s="132"/>
      <c r="K186" s="133"/>
      <c r="L186" s="28"/>
      <c r="M186" s="134" t="s">
        <v>1</v>
      </c>
      <c r="N186" s="135" t="s">
        <v>40</v>
      </c>
      <c r="P186" s="136">
        <f t="shared" si="30"/>
        <v>0</v>
      </c>
      <c r="Q186" s="136">
        <v>0</v>
      </c>
      <c r="R186" s="136">
        <f t="shared" si="31"/>
        <v>0</v>
      </c>
      <c r="S186" s="136">
        <v>0</v>
      </c>
      <c r="T186" s="137">
        <f t="shared" si="32"/>
        <v>0</v>
      </c>
      <c r="AR186" s="138" t="s">
        <v>123</v>
      </c>
      <c r="AT186" s="138" t="s">
        <v>119</v>
      </c>
      <c r="AU186" s="138" t="s">
        <v>85</v>
      </c>
      <c r="AY186" s="13" t="s">
        <v>116</v>
      </c>
      <c r="BE186" s="139">
        <f t="shared" si="33"/>
        <v>0</v>
      </c>
      <c r="BF186" s="139">
        <f t="shared" si="34"/>
        <v>0</v>
      </c>
      <c r="BG186" s="139">
        <f t="shared" si="35"/>
        <v>0</v>
      </c>
      <c r="BH186" s="139">
        <f t="shared" si="36"/>
        <v>0</v>
      </c>
      <c r="BI186" s="139">
        <f t="shared" si="37"/>
        <v>0</v>
      </c>
      <c r="BJ186" s="13" t="s">
        <v>83</v>
      </c>
      <c r="BK186" s="139">
        <f t="shared" si="38"/>
        <v>0</v>
      </c>
      <c r="BL186" s="13" t="s">
        <v>123</v>
      </c>
      <c r="BM186" s="138" t="s">
        <v>203</v>
      </c>
    </row>
    <row r="187" spans="2:65" s="1" customFormat="1" ht="33" hidden="1" customHeight="1">
      <c r="B187" s="125"/>
      <c r="C187" s="126"/>
      <c r="D187" s="126"/>
      <c r="E187" s="127"/>
      <c r="F187" s="128"/>
      <c r="G187" s="129"/>
      <c r="H187" s="130"/>
      <c r="I187" s="131"/>
      <c r="J187" s="132"/>
      <c r="K187" s="133"/>
      <c r="L187" s="28"/>
      <c r="M187" s="134" t="s">
        <v>1</v>
      </c>
      <c r="N187" s="135" t="s">
        <v>40</v>
      </c>
      <c r="P187" s="136">
        <f t="shared" si="30"/>
        <v>0</v>
      </c>
      <c r="Q187" s="136">
        <v>0</v>
      </c>
      <c r="R187" s="136">
        <f t="shared" si="31"/>
        <v>0</v>
      </c>
      <c r="S187" s="136">
        <v>0</v>
      </c>
      <c r="T187" s="137">
        <f t="shared" si="32"/>
        <v>0</v>
      </c>
      <c r="AR187" s="138" t="s">
        <v>123</v>
      </c>
      <c r="AT187" s="138" t="s">
        <v>119</v>
      </c>
      <c r="AU187" s="138" t="s">
        <v>85</v>
      </c>
      <c r="AY187" s="13" t="s">
        <v>116</v>
      </c>
      <c r="BE187" s="139">
        <f t="shared" si="33"/>
        <v>0</v>
      </c>
      <c r="BF187" s="139">
        <f t="shared" si="34"/>
        <v>0</v>
      </c>
      <c r="BG187" s="139">
        <f t="shared" si="35"/>
        <v>0</v>
      </c>
      <c r="BH187" s="139">
        <f t="shared" si="36"/>
        <v>0</v>
      </c>
      <c r="BI187" s="139">
        <f t="shared" si="37"/>
        <v>0</v>
      </c>
      <c r="BJ187" s="13" t="s">
        <v>83</v>
      </c>
      <c r="BK187" s="139">
        <f t="shared" si="38"/>
        <v>0</v>
      </c>
      <c r="BL187" s="13" t="s">
        <v>123</v>
      </c>
      <c r="BM187" s="138" t="s">
        <v>204</v>
      </c>
    </row>
    <row r="188" spans="2:65" s="1" customFormat="1" ht="24.2" hidden="1" customHeight="1">
      <c r="B188" s="125"/>
      <c r="C188" s="126"/>
      <c r="D188" s="126"/>
      <c r="E188" s="127"/>
      <c r="F188" s="128"/>
      <c r="G188" s="129"/>
      <c r="H188" s="130"/>
      <c r="I188" s="131"/>
      <c r="J188" s="132"/>
      <c r="K188" s="133"/>
      <c r="L188" s="28"/>
      <c r="M188" s="134" t="s">
        <v>1</v>
      </c>
      <c r="N188" s="135" t="s">
        <v>40</v>
      </c>
      <c r="P188" s="136">
        <f t="shared" si="30"/>
        <v>0</v>
      </c>
      <c r="Q188" s="136">
        <v>0</v>
      </c>
      <c r="R188" s="136">
        <f t="shared" si="31"/>
        <v>0</v>
      </c>
      <c r="S188" s="136">
        <v>0</v>
      </c>
      <c r="T188" s="137">
        <f t="shared" si="32"/>
        <v>0</v>
      </c>
      <c r="AR188" s="138" t="s">
        <v>123</v>
      </c>
      <c r="AT188" s="138" t="s">
        <v>119</v>
      </c>
      <c r="AU188" s="138" t="s">
        <v>85</v>
      </c>
      <c r="AY188" s="13" t="s">
        <v>116</v>
      </c>
      <c r="BE188" s="139">
        <f t="shared" si="33"/>
        <v>0</v>
      </c>
      <c r="BF188" s="139">
        <f t="shared" si="34"/>
        <v>0</v>
      </c>
      <c r="BG188" s="139">
        <f t="shared" si="35"/>
        <v>0</v>
      </c>
      <c r="BH188" s="139">
        <f t="shared" si="36"/>
        <v>0</v>
      </c>
      <c r="BI188" s="139">
        <f t="shared" si="37"/>
        <v>0</v>
      </c>
      <c r="BJ188" s="13" t="s">
        <v>83</v>
      </c>
      <c r="BK188" s="139">
        <f t="shared" si="38"/>
        <v>0</v>
      </c>
      <c r="BL188" s="13" t="s">
        <v>123</v>
      </c>
      <c r="BM188" s="138" t="s">
        <v>205</v>
      </c>
    </row>
    <row r="189" spans="2:65" s="1" customFormat="1" ht="21.75" hidden="1" customHeight="1">
      <c r="B189" s="125"/>
      <c r="C189" s="126"/>
      <c r="D189" s="126"/>
      <c r="E189" s="127"/>
      <c r="F189" s="128"/>
      <c r="G189" s="129"/>
      <c r="H189" s="130"/>
      <c r="I189" s="131"/>
      <c r="J189" s="132"/>
      <c r="K189" s="133"/>
      <c r="L189" s="28"/>
      <c r="M189" s="134" t="s">
        <v>1</v>
      </c>
      <c r="N189" s="135" t="s">
        <v>40</v>
      </c>
      <c r="P189" s="136">
        <f t="shared" si="30"/>
        <v>0</v>
      </c>
      <c r="Q189" s="136">
        <v>0</v>
      </c>
      <c r="R189" s="136">
        <f t="shared" si="31"/>
        <v>0</v>
      </c>
      <c r="S189" s="136">
        <v>0</v>
      </c>
      <c r="T189" s="137">
        <f t="shared" si="32"/>
        <v>0</v>
      </c>
      <c r="AR189" s="138" t="s">
        <v>123</v>
      </c>
      <c r="AT189" s="138" t="s">
        <v>119</v>
      </c>
      <c r="AU189" s="138" t="s">
        <v>85</v>
      </c>
      <c r="AY189" s="13" t="s">
        <v>116</v>
      </c>
      <c r="BE189" s="139">
        <f t="shared" si="33"/>
        <v>0</v>
      </c>
      <c r="BF189" s="139">
        <f t="shared" si="34"/>
        <v>0</v>
      </c>
      <c r="BG189" s="139">
        <f t="shared" si="35"/>
        <v>0</v>
      </c>
      <c r="BH189" s="139">
        <f t="shared" si="36"/>
        <v>0</v>
      </c>
      <c r="BI189" s="139">
        <f t="shared" si="37"/>
        <v>0</v>
      </c>
      <c r="BJ189" s="13" t="s">
        <v>83</v>
      </c>
      <c r="BK189" s="139">
        <f t="shared" si="38"/>
        <v>0</v>
      </c>
      <c r="BL189" s="13" t="s">
        <v>123</v>
      </c>
      <c r="BM189" s="138" t="s">
        <v>206</v>
      </c>
    </row>
    <row r="190" spans="2:65" s="1" customFormat="1" ht="37.9" hidden="1" customHeight="1">
      <c r="B190" s="125"/>
      <c r="C190" s="126"/>
      <c r="D190" s="126"/>
      <c r="E190" s="127"/>
      <c r="F190" s="128"/>
      <c r="G190" s="129"/>
      <c r="H190" s="130"/>
      <c r="I190" s="131"/>
      <c r="J190" s="132"/>
      <c r="K190" s="133"/>
      <c r="L190" s="28"/>
      <c r="M190" s="134" t="s">
        <v>1</v>
      </c>
      <c r="N190" s="135" t="s">
        <v>40</v>
      </c>
      <c r="P190" s="136">
        <f t="shared" si="30"/>
        <v>0</v>
      </c>
      <c r="Q190" s="136">
        <v>0</v>
      </c>
      <c r="R190" s="136">
        <f t="shared" si="31"/>
        <v>0</v>
      </c>
      <c r="S190" s="136">
        <v>0</v>
      </c>
      <c r="T190" s="137">
        <f t="shared" si="32"/>
        <v>0</v>
      </c>
      <c r="AR190" s="138" t="s">
        <v>123</v>
      </c>
      <c r="AT190" s="138" t="s">
        <v>119</v>
      </c>
      <c r="AU190" s="138" t="s">
        <v>85</v>
      </c>
      <c r="AY190" s="13" t="s">
        <v>116</v>
      </c>
      <c r="BE190" s="139">
        <f t="shared" si="33"/>
        <v>0</v>
      </c>
      <c r="BF190" s="139">
        <f t="shared" si="34"/>
        <v>0</v>
      </c>
      <c r="BG190" s="139">
        <f t="shared" si="35"/>
        <v>0</v>
      </c>
      <c r="BH190" s="139">
        <f t="shared" si="36"/>
        <v>0</v>
      </c>
      <c r="BI190" s="139">
        <f t="shared" si="37"/>
        <v>0</v>
      </c>
      <c r="BJ190" s="13" t="s">
        <v>83</v>
      </c>
      <c r="BK190" s="139">
        <f t="shared" si="38"/>
        <v>0</v>
      </c>
      <c r="BL190" s="13" t="s">
        <v>123</v>
      </c>
      <c r="BM190" s="138" t="s">
        <v>207</v>
      </c>
    </row>
    <row r="191" spans="2:65" s="1" customFormat="1" ht="24.2" customHeight="1">
      <c r="B191" s="125"/>
      <c r="C191" s="126">
        <v>13</v>
      </c>
      <c r="D191" s="126" t="s">
        <v>119</v>
      </c>
      <c r="E191" s="127" t="s">
        <v>208</v>
      </c>
      <c r="F191" s="128" t="s">
        <v>209</v>
      </c>
      <c r="G191" s="129" t="s">
        <v>122</v>
      </c>
      <c r="H191" s="130">
        <v>5</v>
      </c>
      <c r="I191" s="131"/>
      <c r="J191" s="132">
        <f t="shared" si="29"/>
        <v>0</v>
      </c>
      <c r="K191" s="133"/>
      <c r="L191" s="28"/>
      <c r="M191" s="134" t="s">
        <v>1</v>
      </c>
      <c r="N191" s="135" t="s">
        <v>40</v>
      </c>
      <c r="P191" s="136">
        <f t="shared" si="30"/>
        <v>0</v>
      </c>
      <c r="Q191" s="136">
        <v>0</v>
      </c>
      <c r="R191" s="136">
        <f t="shared" si="31"/>
        <v>0</v>
      </c>
      <c r="S191" s="136">
        <v>0</v>
      </c>
      <c r="T191" s="137">
        <f t="shared" si="32"/>
        <v>0</v>
      </c>
      <c r="AR191" s="138" t="s">
        <v>123</v>
      </c>
      <c r="AT191" s="138" t="s">
        <v>119</v>
      </c>
      <c r="AU191" s="138" t="s">
        <v>85</v>
      </c>
      <c r="AY191" s="13" t="s">
        <v>116</v>
      </c>
      <c r="BE191" s="139">
        <f t="shared" si="33"/>
        <v>0</v>
      </c>
      <c r="BF191" s="139">
        <f t="shared" si="34"/>
        <v>0</v>
      </c>
      <c r="BG191" s="139">
        <f t="shared" si="35"/>
        <v>0</v>
      </c>
      <c r="BH191" s="139">
        <f t="shared" si="36"/>
        <v>0</v>
      </c>
      <c r="BI191" s="139">
        <f t="shared" si="37"/>
        <v>0</v>
      </c>
      <c r="BJ191" s="13" t="s">
        <v>83</v>
      </c>
      <c r="BK191" s="139">
        <f t="shared" si="38"/>
        <v>0</v>
      </c>
      <c r="BL191" s="13" t="s">
        <v>123</v>
      </c>
      <c r="BM191" s="138" t="s">
        <v>210</v>
      </c>
    </row>
    <row r="192" spans="2:65" s="1" customFormat="1" ht="24.2" hidden="1" customHeight="1">
      <c r="B192" s="125"/>
      <c r="C192" s="126"/>
      <c r="D192" s="126"/>
      <c r="E192" s="127"/>
      <c r="F192" s="128"/>
      <c r="G192" s="129"/>
      <c r="H192" s="130"/>
      <c r="I192" s="131"/>
      <c r="J192" s="132"/>
      <c r="K192" s="133"/>
      <c r="L192" s="28"/>
      <c r="M192" s="134" t="s">
        <v>1</v>
      </c>
      <c r="N192" s="135" t="s">
        <v>40</v>
      </c>
      <c r="P192" s="136">
        <f t="shared" si="30"/>
        <v>0</v>
      </c>
      <c r="Q192" s="136">
        <v>0</v>
      </c>
      <c r="R192" s="136">
        <f t="shared" si="31"/>
        <v>0</v>
      </c>
      <c r="S192" s="136">
        <v>0</v>
      </c>
      <c r="T192" s="137">
        <f t="shared" si="32"/>
        <v>0</v>
      </c>
      <c r="AR192" s="138" t="s">
        <v>123</v>
      </c>
      <c r="AT192" s="138" t="s">
        <v>119</v>
      </c>
      <c r="AU192" s="138" t="s">
        <v>85</v>
      </c>
      <c r="AY192" s="13" t="s">
        <v>116</v>
      </c>
      <c r="BE192" s="139">
        <f t="shared" si="33"/>
        <v>0</v>
      </c>
      <c r="BF192" s="139">
        <f t="shared" si="34"/>
        <v>0</v>
      </c>
      <c r="BG192" s="139">
        <f t="shared" si="35"/>
        <v>0</v>
      </c>
      <c r="BH192" s="139">
        <f t="shared" si="36"/>
        <v>0</v>
      </c>
      <c r="BI192" s="139">
        <f t="shared" si="37"/>
        <v>0</v>
      </c>
      <c r="BJ192" s="13" t="s">
        <v>83</v>
      </c>
      <c r="BK192" s="139">
        <f t="shared" si="38"/>
        <v>0</v>
      </c>
      <c r="BL192" s="13" t="s">
        <v>123</v>
      </c>
      <c r="BM192" s="138" t="s">
        <v>211</v>
      </c>
    </row>
    <row r="193" spans="2:65" s="1" customFormat="1" ht="33" customHeight="1">
      <c r="B193" s="125"/>
      <c r="C193" s="126">
        <v>14</v>
      </c>
      <c r="D193" s="126" t="s">
        <v>119</v>
      </c>
      <c r="E193" s="127" t="s">
        <v>212</v>
      </c>
      <c r="F193" s="128" t="s">
        <v>213</v>
      </c>
      <c r="G193" s="129" t="s">
        <v>122</v>
      </c>
      <c r="H193" s="130">
        <v>1</v>
      </c>
      <c r="I193" s="131"/>
      <c r="J193" s="132">
        <f t="shared" si="29"/>
        <v>0</v>
      </c>
      <c r="K193" s="133"/>
      <c r="L193" s="28"/>
      <c r="M193" s="134" t="s">
        <v>1</v>
      </c>
      <c r="N193" s="135" t="s">
        <v>40</v>
      </c>
      <c r="P193" s="136">
        <f t="shared" si="30"/>
        <v>0</v>
      </c>
      <c r="Q193" s="136">
        <v>0</v>
      </c>
      <c r="R193" s="136">
        <f t="shared" si="31"/>
        <v>0</v>
      </c>
      <c r="S193" s="136">
        <v>0</v>
      </c>
      <c r="T193" s="137">
        <f t="shared" si="32"/>
        <v>0</v>
      </c>
      <c r="AR193" s="138" t="s">
        <v>123</v>
      </c>
      <c r="AT193" s="138" t="s">
        <v>119</v>
      </c>
      <c r="AU193" s="138" t="s">
        <v>85</v>
      </c>
      <c r="AY193" s="13" t="s">
        <v>116</v>
      </c>
      <c r="BE193" s="139">
        <f t="shared" si="33"/>
        <v>0</v>
      </c>
      <c r="BF193" s="139">
        <f t="shared" si="34"/>
        <v>0</v>
      </c>
      <c r="BG193" s="139">
        <f t="shared" si="35"/>
        <v>0</v>
      </c>
      <c r="BH193" s="139">
        <f t="shared" si="36"/>
        <v>0</v>
      </c>
      <c r="BI193" s="139">
        <f t="shared" si="37"/>
        <v>0</v>
      </c>
      <c r="BJ193" s="13" t="s">
        <v>83</v>
      </c>
      <c r="BK193" s="139">
        <f t="shared" si="38"/>
        <v>0</v>
      </c>
      <c r="BL193" s="13" t="s">
        <v>123</v>
      </c>
      <c r="BM193" s="138" t="s">
        <v>214</v>
      </c>
    </row>
    <row r="194" spans="2:65" s="1" customFormat="1" ht="24.2" hidden="1" customHeight="1">
      <c r="B194" s="125"/>
      <c r="C194" s="126"/>
      <c r="D194" s="126"/>
      <c r="E194" s="127"/>
      <c r="F194" s="128"/>
      <c r="G194" s="129"/>
      <c r="H194" s="130"/>
      <c r="I194" s="131"/>
      <c r="J194" s="132"/>
      <c r="K194" s="133"/>
      <c r="L194" s="28"/>
      <c r="M194" s="134" t="s">
        <v>1</v>
      </c>
      <c r="N194" s="135" t="s">
        <v>40</v>
      </c>
      <c r="P194" s="136">
        <f t="shared" si="30"/>
        <v>0</v>
      </c>
      <c r="Q194" s="136">
        <v>0</v>
      </c>
      <c r="R194" s="136">
        <f t="shared" si="31"/>
        <v>0</v>
      </c>
      <c r="S194" s="136">
        <v>0</v>
      </c>
      <c r="T194" s="137">
        <f t="shared" si="32"/>
        <v>0</v>
      </c>
      <c r="AR194" s="138" t="s">
        <v>123</v>
      </c>
      <c r="AT194" s="138" t="s">
        <v>119</v>
      </c>
      <c r="AU194" s="138" t="s">
        <v>85</v>
      </c>
      <c r="AY194" s="13" t="s">
        <v>116</v>
      </c>
      <c r="BE194" s="139">
        <f t="shared" si="33"/>
        <v>0</v>
      </c>
      <c r="BF194" s="139">
        <f t="shared" si="34"/>
        <v>0</v>
      </c>
      <c r="BG194" s="139">
        <f t="shared" si="35"/>
        <v>0</v>
      </c>
      <c r="BH194" s="139">
        <f t="shared" si="36"/>
        <v>0</v>
      </c>
      <c r="BI194" s="139">
        <f t="shared" si="37"/>
        <v>0</v>
      </c>
      <c r="BJ194" s="13" t="s">
        <v>83</v>
      </c>
      <c r="BK194" s="139">
        <f t="shared" si="38"/>
        <v>0</v>
      </c>
      <c r="BL194" s="13" t="s">
        <v>123</v>
      </c>
      <c r="BM194" s="138" t="s">
        <v>215</v>
      </c>
    </row>
    <row r="195" spans="2:65" s="1" customFormat="1" ht="24.2" hidden="1" customHeight="1">
      <c r="B195" s="125"/>
      <c r="C195" s="126"/>
      <c r="D195" s="126"/>
      <c r="E195" s="127"/>
      <c r="F195" s="128"/>
      <c r="G195" s="129"/>
      <c r="H195" s="130"/>
      <c r="I195" s="131"/>
      <c r="J195" s="132"/>
      <c r="K195" s="133"/>
      <c r="L195" s="28"/>
      <c r="M195" s="134" t="s">
        <v>1</v>
      </c>
      <c r="N195" s="135" t="s">
        <v>40</v>
      </c>
      <c r="P195" s="136">
        <f t="shared" si="30"/>
        <v>0</v>
      </c>
      <c r="Q195" s="136">
        <v>0</v>
      </c>
      <c r="R195" s="136">
        <f t="shared" si="31"/>
        <v>0</v>
      </c>
      <c r="S195" s="136">
        <v>0</v>
      </c>
      <c r="T195" s="137">
        <f t="shared" si="32"/>
        <v>0</v>
      </c>
      <c r="AR195" s="138" t="s">
        <v>123</v>
      </c>
      <c r="AT195" s="138" t="s">
        <v>119</v>
      </c>
      <c r="AU195" s="138" t="s">
        <v>85</v>
      </c>
      <c r="AY195" s="13" t="s">
        <v>116</v>
      </c>
      <c r="BE195" s="139">
        <f t="shared" si="33"/>
        <v>0</v>
      </c>
      <c r="BF195" s="139">
        <f t="shared" si="34"/>
        <v>0</v>
      </c>
      <c r="BG195" s="139">
        <f t="shared" si="35"/>
        <v>0</v>
      </c>
      <c r="BH195" s="139">
        <f t="shared" si="36"/>
        <v>0</v>
      </c>
      <c r="BI195" s="139">
        <f t="shared" si="37"/>
        <v>0</v>
      </c>
      <c r="BJ195" s="13" t="s">
        <v>83</v>
      </c>
      <c r="BK195" s="139">
        <f t="shared" si="38"/>
        <v>0</v>
      </c>
      <c r="BL195" s="13" t="s">
        <v>123</v>
      </c>
      <c r="BM195" s="138" t="s">
        <v>216</v>
      </c>
    </row>
    <row r="196" spans="2:65" s="1" customFormat="1" ht="37.9" customHeight="1">
      <c r="B196" s="125"/>
      <c r="C196" s="126">
        <v>15</v>
      </c>
      <c r="D196" s="126" t="s">
        <v>119</v>
      </c>
      <c r="E196" s="127" t="s">
        <v>217</v>
      </c>
      <c r="F196" s="128" t="s">
        <v>218</v>
      </c>
      <c r="G196" s="129" t="s">
        <v>122</v>
      </c>
      <c r="H196" s="130">
        <v>1</v>
      </c>
      <c r="I196" s="131"/>
      <c r="J196" s="132">
        <f t="shared" si="29"/>
        <v>0</v>
      </c>
      <c r="K196" s="133"/>
      <c r="L196" s="28"/>
      <c r="M196" s="134" t="s">
        <v>1</v>
      </c>
      <c r="N196" s="135" t="s">
        <v>40</v>
      </c>
      <c r="P196" s="136">
        <f t="shared" si="30"/>
        <v>0</v>
      </c>
      <c r="Q196" s="136">
        <v>0</v>
      </c>
      <c r="R196" s="136">
        <f t="shared" si="31"/>
        <v>0</v>
      </c>
      <c r="S196" s="136">
        <v>0</v>
      </c>
      <c r="T196" s="137">
        <f t="shared" si="32"/>
        <v>0</v>
      </c>
      <c r="AR196" s="138" t="s">
        <v>123</v>
      </c>
      <c r="AT196" s="138" t="s">
        <v>119</v>
      </c>
      <c r="AU196" s="138" t="s">
        <v>85</v>
      </c>
      <c r="AY196" s="13" t="s">
        <v>116</v>
      </c>
      <c r="BE196" s="139">
        <f t="shared" si="33"/>
        <v>0</v>
      </c>
      <c r="BF196" s="139">
        <f t="shared" si="34"/>
        <v>0</v>
      </c>
      <c r="BG196" s="139">
        <f t="shared" si="35"/>
        <v>0</v>
      </c>
      <c r="BH196" s="139">
        <f t="shared" si="36"/>
        <v>0</v>
      </c>
      <c r="BI196" s="139">
        <f t="shared" si="37"/>
        <v>0</v>
      </c>
      <c r="BJ196" s="13" t="s">
        <v>83</v>
      </c>
      <c r="BK196" s="139">
        <f t="shared" si="38"/>
        <v>0</v>
      </c>
      <c r="BL196" s="13" t="s">
        <v>123</v>
      </c>
      <c r="BM196" s="138" t="s">
        <v>219</v>
      </c>
    </row>
    <row r="197" spans="2:65" s="1" customFormat="1" ht="37.9" customHeight="1">
      <c r="B197" s="125"/>
      <c r="C197" s="126">
        <v>16</v>
      </c>
      <c r="D197" s="126" t="s">
        <v>119</v>
      </c>
      <c r="E197" s="127" t="s">
        <v>220</v>
      </c>
      <c r="F197" s="128" t="s">
        <v>221</v>
      </c>
      <c r="G197" s="129" t="s">
        <v>122</v>
      </c>
      <c r="H197" s="130">
        <v>1</v>
      </c>
      <c r="I197" s="131"/>
      <c r="J197" s="132">
        <f t="shared" si="29"/>
        <v>0</v>
      </c>
      <c r="K197" s="133"/>
      <c r="L197" s="28"/>
      <c r="M197" s="134" t="s">
        <v>1</v>
      </c>
      <c r="N197" s="135" t="s">
        <v>40</v>
      </c>
      <c r="P197" s="136">
        <f t="shared" si="30"/>
        <v>0</v>
      </c>
      <c r="Q197" s="136">
        <v>0</v>
      </c>
      <c r="R197" s="136">
        <f t="shared" si="31"/>
        <v>0</v>
      </c>
      <c r="S197" s="136">
        <v>0</v>
      </c>
      <c r="T197" s="137">
        <f t="shared" si="32"/>
        <v>0</v>
      </c>
      <c r="AR197" s="138" t="s">
        <v>123</v>
      </c>
      <c r="AT197" s="138" t="s">
        <v>119</v>
      </c>
      <c r="AU197" s="138" t="s">
        <v>85</v>
      </c>
      <c r="AY197" s="13" t="s">
        <v>116</v>
      </c>
      <c r="BE197" s="139">
        <f t="shared" si="33"/>
        <v>0</v>
      </c>
      <c r="BF197" s="139">
        <f t="shared" si="34"/>
        <v>0</v>
      </c>
      <c r="BG197" s="139">
        <f t="shared" si="35"/>
        <v>0</v>
      </c>
      <c r="BH197" s="139">
        <f t="shared" si="36"/>
        <v>0</v>
      </c>
      <c r="BI197" s="139">
        <f t="shared" si="37"/>
        <v>0</v>
      </c>
      <c r="BJ197" s="13" t="s">
        <v>83</v>
      </c>
      <c r="BK197" s="139">
        <f t="shared" si="38"/>
        <v>0</v>
      </c>
      <c r="BL197" s="13" t="s">
        <v>123</v>
      </c>
      <c r="BM197" s="138" t="s">
        <v>222</v>
      </c>
    </row>
    <row r="198" spans="2:65" s="1" customFormat="1" ht="37.9" customHeight="1">
      <c r="B198" s="125"/>
      <c r="C198" s="126">
        <v>17</v>
      </c>
      <c r="D198" s="126" t="s">
        <v>119</v>
      </c>
      <c r="E198" s="127" t="s">
        <v>223</v>
      </c>
      <c r="F198" s="128" t="s">
        <v>224</v>
      </c>
      <c r="G198" s="129" t="s">
        <v>122</v>
      </c>
      <c r="H198" s="130">
        <v>1</v>
      </c>
      <c r="I198" s="131"/>
      <c r="J198" s="132">
        <f t="shared" si="29"/>
        <v>0</v>
      </c>
      <c r="K198" s="133"/>
      <c r="L198" s="28"/>
      <c r="M198" s="134" t="s">
        <v>1</v>
      </c>
      <c r="N198" s="135" t="s">
        <v>40</v>
      </c>
      <c r="P198" s="136">
        <f t="shared" si="30"/>
        <v>0</v>
      </c>
      <c r="Q198" s="136">
        <v>0</v>
      </c>
      <c r="R198" s="136">
        <f t="shared" si="31"/>
        <v>0</v>
      </c>
      <c r="S198" s="136">
        <v>0</v>
      </c>
      <c r="T198" s="137">
        <f t="shared" si="32"/>
        <v>0</v>
      </c>
      <c r="AR198" s="138" t="s">
        <v>123</v>
      </c>
      <c r="AT198" s="138" t="s">
        <v>119</v>
      </c>
      <c r="AU198" s="138" t="s">
        <v>85</v>
      </c>
      <c r="AY198" s="13" t="s">
        <v>116</v>
      </c>
      <c r="BE198" s="139">
        <f t="shared" si="33"/>
        <v>0</v>
      </c>
      <c r="BF198" s="139">
        <f t="shared" si="34"/>
        <v>0</v>
      </c>
      <c r="BG198" s="139">
        <f t="shared" si="35"/>
        <v>0</v>
      </c>
      <c r="BH198" s="139">
        <f t="shared" si="36"/>
        <v>0</v>
      </c>
      <c r="BI198" s="139">
        <f t="shared" si="37"/>
        <v>0</v>
      </c>
      <c r="BJ198" s="13" t="s">
        <v>83</v>
      </c>
      <c r="BK198" s="139">
        <f t="shared" si="38"/>
        <v>0</v>
      </c>
      <c r="BL198" s="13" t="s">
        <v>123</v>
      </c>
      <c r="BM198" s="138" t="s">
        <v>225</v>
      </c>
    </row>
    <row r="199" spans="2:65" s="11" customFormat="1" ht="22.9" customHeight="1">
      <c r="B199" s="113"/>
      <c r="D199" s="114" t="s">
        <v>74</v>
      </c>
      <c r="E199" s="123" t="s">
        <v>226</v>
      </c>
      <c r="F199" s="123" t="s">
        <v>227</v>
      </c>
      <c r="I199" s="116"/>
      <c r="J199" s="124">
        <f>BK199</f>
        <v>0</v>
      </c>
      <c r="L199" s="113"/>
      <c r="M199" s="118"/>
      <c r="P199" s="119">
        <f>SUM(P200:P236)</f>
        <v>0</v>
      </c>
      <c r="R199" s="119">
        <f>SUM(R200:R236)</f>
        <v>0</v>
      </c>
      <c r="T199" s="120">
        <f>SUM(T200:T236)</f>
        <v>0</v>
      </c>
      <c r="AR199" s="114" t="s">
        <v>115</v>
      </c>
      <c r="AT199" s="121" t="s">
        <v>74</v>
      </c>
      <c r="AU199" s="121" t="s">
        <v>83</v>
      </c>
      <c r="AY199" s="114" t="s">
        <v>116</v>
      </c>
      <c r="BK199" s="122">
        <f>SUM(BK200:BK236)</f>
        <v>0</v>
      </c>
    </row>
    <row r="200" spans="2:65" s="1" customFormat="1" ht="21.75" customHeight="1">
      <c r="B200" s="125"/>
      <c r="C200" s="126">
        <v>18</v>
      </c>
      <c r="D200" s="126" t="s">
        <v>119</v>
      </c>
      <c r="E200" s="127" t="s">
        <v>228</v>
      </c>
      <c r="F200" s="128" t="s">
        <v>229</v>
      </c>
      <c r="G200" s="129" t="s">
        <v>122</v>
      </c>
      <c r="H200" s="130">
        <v>1</v>
      </c>
      <c r="I200" s="131"/>
      <c r="J200" s="132">
        <f t="shared" ref="J200:J236" si="39">ROUND(I200*H200,2)</f>
        <v>0</v>
      </c>
      <c r="K200" s="133"/>
      <c r="L200" s="28"/>
      <c r="M200" s="134" t="s">
        <v>1</v>
      </c>
      <c r="N200" s="135" t="s">
        <v>40</v>
      </c>
      <c r="P200" s="136">
        <f t="shared" ref="P200:P236" si="40">O200*H200</f>
        <v>0</v>
      </c>
      <c r="Q200" s="136">
        <v>0</v>
      </c>
      <c r="R200" s="136">
        <f t="shared" ref="R200:R236" si="41">Q200*H200</f>
        <v>0</v>
      </c>
      <c r="S200" s="136">
        <v>0</v>
      </c>
      <c r="T200" s="137">
        <f t="shared" ref="T200:T236" si="42">S200*H200</f>
        <v>0</v>
      </c>
      <c r="AR200" s="138" t="s">
        <v>123</v>
      </c>
      <c r="AT200" s="138" t="s">
        <v>119</v>
      </c>
      <c r="AU200" s="138" t="s">
        <v>85</v>
      </c>
      <c r="AY200" s="13" t="s">
        <v>116</v>
      </c>
      <c r="BE200" s="139">
        <f t="shared" ref="BE200:BE236" si="43">IF(N200="základní",J200,0)</f>
        <v>0</v>
      </c>
      <c r="BF200" s="139">
        <f t="shared" ref="BF200:BF236" si="44">IF(N200="snížená",J200,0)</f>
        <v>0</v>
      </c>
      <c r="BG200" s="139">
        <f t="shared" ref="BG200:BG236" si="45">IF(N200="zákl. přenesená",J200,0)</f>
        <v>0</v>
      </c>
      <c r="BH200" s="139">
        <f t="shared" ref="BH200:BH236" si="46">IF(N200="sníž. přenesená",J200,0)</f>
        <v>0</v>
      </c>
      <c r="BI200" s="139">
        <f t="shared" ref="BI200:BI236" si="47">IF(N200="nulová",J200,0)</f>
        <v>0</v>
      </c>
      <c r="BJ200" s="13" t="s">
        <v>83</v>
      </c>
      <c r="BK200" s="139">
        <f t="shared" ref="BK200:BK236" si="48">ROUND(I200*H200,2)</f>
        <v>0</v>
      </c>
      <c r="BL200" s="13" t="s">
        <v>123</v>
      </c>
      <c r="BM200" s="138" t="s">
        <v>230</v>
      </c>
    </row>
    <row r="201" spans="2:65" s="1" customFormat="1" ht="33" customHeight="1">
      <c r="B201" s="125"/>
      <c r="C201" s="126">
        <v>19</v>
      </c>
      <c r="D201" s="126" t="s">
        <v>119</v>
      </c>
      <c r="E201" s="127" t="s">
        <v>231</v>
      </c>
      <c r="F201" s="128" t="s">
        <v>232</v>
      </c>
      <c r="G201" s="129" t="s">
        <v>122</v>
      </c>
      <c r="H201" s="130">
        <v>1</v>
      </c>
      <c r="I201" s="131"/>
      <c r="J201" s="132">
        <f t="shared" si="39"/>
        <v>0</v>
      </c>
      <c r="K201" s="133"/>
      <c r="L201" s="28"/>
      <c r="M201" s="134" t="s">
        <v>1</v>
      </c>
      <c r="N201" s="135" t="s">
        <v>40</v>
      </c>
      <c r="P201" s="136">
        <f t="shared" si="40"/>
        <v>0</v>
      </c>
      <c r="Q201" s="136">
        <v>0</v>
      </c>
      <c r="R201" s="136">
        <f t="shared" si="41"/>
        <v>0</v>
      </c>
      <c r="S201" s="136">
        <v>0</v>
      </c>
      <c r="T201" s="137">
        <f t="shared" si="42"/>
        <v>0</v>
      </c>
      <c r="AR201" s="138" t="s">
        <v>123</v>
      </c>
      <c r="AT201" s="138" t="s">
        <v>119</v>
      </c>
      <c r="AU201" s="138" t="s">
        <v>85</v>
      </c>
      <c r="AY201" s="13" t="s">
        <v>116</v>
      </c>
      <c r="BE201" s="139">
        <f t="shared" si="43"/>
        <v>0</v>
      </c>
      <c r="BF201" s="139">
        <f t="shared" si="44"/>
        <v>0</v>
      </c>
      <c r="BG201" s="139">
        <f t="shared" si="45"/>
        <v>0</v>
      </c>
      <c r="BH201" s="139">
        <f t="shared" si="46"/>
        <v>0</v>
      </c>
      <c r="BI201" s="139">
        <f t="shared" si="47"/>
        <v>0</v>
      </c>
      <c r="BJ201" s="13" t="s">
        <v>83</v>
      </c>
      <c r="BK201" s="139">
        <f t="shared" si="48"/>
        <v>0</v>
      </c>
      <c r="BL201" s="13" t="s">
        <v>123</v>
      </c>
      <c r="BM201" s="138" t="s">
        <v>233</v>
      </c>
    </row>
    <row r="202" spans="2:65" s="1" customFormat="1" ht="24.2" hidden="1" customHeight="1">
      <c r="B202" s="125"/>
      <c r="C202" s="126"/>
      <c r="D202" s="126"/>
      <c r="E202" s="127"/>
      <c r="F202" s="128"/>
      <c r="G202" s="129"/>
      <c r="H202" s="130"/>
      <c r="I202" s="131"/>
      <c r="J202" s="132"/>
      <c r="K202" s="133"/>
      <c r="L202" s="28"/>
      <c r="M202" s="134" t="s">
        <v>1</v>
      </c>
      <c r="N202" s="135" t="s">
        <v>40</v>
      </c>
      <c r="P202" s="136">
        <f t="shared" si="40"/>
        <v>0</v>
      </c>
      <c r="Q202" s="136">
        <v>0</v>
      </c>
      <c r="R202" s="136">
        <f t="shared" si="41"/>
        <v>0</v>
      </c>
      <c r="S202" s="136">
        <v>0</v>
      </c>
      <c r="T202" s="137">
        <f t="shared" si="42"/>
        <v>0</v>
      </c>
      <c r="AR202" s="138" t="s">
        <v>123</v>
      </c>
      <c r="AT202" s="138" t="s">
        <v>119</v>
      </c>
      <c r="AU202" s="138" t="s">
        <v>85</v>
      </c>
      <c r="AY202" s="13" t="s">
        <v>116</v>
      </c>
      <c r="BE202" s="139">
        <f t="shared" si="43"/>
        <v>0</v>
      </c>
      <c r="BF202" s="139">
        <f t="shared" si="44"/>
        <v>0</v>
      </c>
      <c r="BG202" s="139">
        <f t="shared" si="45"/>
        <v>0</v>
      </c>
      <c r="BH202" s="139">
        <f t="shared" si="46"/>
        <v>0</v>
      </c>
      <c r="BI202" s="139">
        <f t="shared" si="47"/>
        <v>0</v>
      </c>
      <c r="BJ202" s="13" t="s">
        <v>83</v>
      </c>
      <c r="BK202" s="139">
        <f t="shared" si="48"/>
        <v>0</v>
      </c>
      <c r="BL202" s="13" t="s">
        <v>123</v>
      </c>
      <c r="BM202" s="138" t="s">
        <v>234</v>
      </c>
    </row>
    <row r="203" spans="2:65" s="1" customFormat="1" ht="24.2" customHeight="1">
      <c r="B203" s="125"/>
      <c r="C203" s="126">
        <v>20</v>
      </c>
      <c r="D203" s="126" t="s">
        <v>119</v>
      </c>
      <c r="E203" s="127" t="s">
        <v>235</v>
      </c>
      <c r="F203" s="128" t="s">
        <v>236</v>
      </c>
      <c r="G203" s="129" t="s">
        <v>122</v>
      </c>
      <c r="H203" s="130">
        <v>23</v>
      </c>
      <c r="I203" s="131"/>
      <c r="J203" s="132">
        <f t="shared" si="39"/>
        <v>0</v>
      </c>
      <c r="K203" s="133"/>
      <c r="L203" s="28"/>
      <c r="M203" s="134" t="s">
        <v>1</v>
      </c>
      <c r="N203" s="135" t="s">
        <v>40</v>
      </c>
      <c r="P203" s="136">
        <f t="shared" si="40"/>
        <v>0</v>
      </c>
      <c r="Q203" s="136">
        <v>0</v>
      </c>
      <c r="R203" s="136">
        <f t="shared" si="41"/>
        <v>0</v>
      </c>
      <c r="S203" s="136">
        <v>0</v>
      </c>
      <c r="T203" s="137">
        <f t="shared" si="42"/>
        <v>0</v>
      </c>
      <c r="AR203" s="138" t="s">
        <v>123</v>
      </c>
      <c r="AT203" s="138" t="s">
        <v>119</v>
      </c>
      <c r="AU203" s="138" t="s">
        <v>85</v>
      </c>
      <c r="AY203" s="13" t="s">
        <v>116</v>
      </c>
      <c r="BE203" s="139">
        <f t="shared" si="43"/>
        <v>0</v>
      </c>
      <c r="BF203" s="139">
        <f t="shared" si="44"/>
        <v>0</v>
      </c>
      <c r="BG203" s="139">
        <f t="shared" si="45"/>
        <v>0</v>
      </c>
      <c r="BH203" s="139">
        <f t="shared" si="46"/>
        <v>0</v>
      </c>
      <c r="BI203" s="139">
        <f t="shared" si="47"/>
        <v>0</v>
      </c>
      <c r="BJ203" s="13" t="s">
        <v>83</v>
      </c>
      <c r="BK203" s="139">
        <f t="shared" si="48"/>
        <v>0</v>
      </c>
      <c r="BL203" s="13" t="s">
        <v>123</v>
      </c>
      <c r="BM203" s="138" t="s">
        <v>237</v>
      </c>
    </row>
    <row r="204" spans="2:65" s="1" customFormat="1" ht="33" customHeight="1">
      <c r="B204" s="125"/>
      <c r="C204" s="126">
        <v>21</v>
      </c>
      <c r="D204" s="126" t="s">
        <v>119</v>
      </c>
      <c r="E204" s="127" t="s">
        <v>238</v>
      </c>
      <c r="F204" s="128" t="s">
        <v>239</v>
      </c>
      <c r="G204" s="129" t="s">
        <v>122</v>
      </c>
      <c r="H204" s="130">
        <v>2</v>
      </c>
      <c r="I204" s="131"/>
      <c r="J204" s="132">
        <f t="shared" si="39"/>
        <v>0</v>
      </c>
      <c r="K204" s="133"/>
      <c r="L204" s="28"/>
      <c r="M204" s="134" t="s">
        <v>1</v>
      </c>
      <c r="N204" s="135" t="s">
        <v>40</v>
      </c>
      <c r="P204" s="136">
        <f t="shared" si="40"/>
        <v>0</v>
      </c>
      <c r="Q204" s="136">
        <v>0</v>
      </c>
      <c r="R204" s="136">
        <f t="shared" si="41"/>
        <v>0</v>
      </c>
      <c r="S204" s="136">
        <v>0</v>
      </c>
      <c r="T204" s="137">
        <f t="shared" si="42"/>
        <v>0</v>
      </c>
      <c r="AR204" s="138" t="s">
        <v>123</v>
      </c>
      <c r="AT204" s="138" t="s">
        <v>119</v>
      </c>
      <c r="AU204" s="138" t="s">
        <v>85</v>
      </c>
      <c r="AY204" s="13" t="s">
        <v>116</v>
      </c>
      <c r="BE204" s="139">
        <f t="shared" si="43"/>
        <v>0</v>
      </c>
      <c r="BF204" s="139">
        <f t="shared" si="44"/>
        <v>0</v>
      </c>
      <c r="BG204" s="139">
        <f t="shared" si="45"/>
        <v>0</v>
      </c>
      <c r="BH204" s="139">
        <f t="shared" si="46"/>
        <v>0</v>
      </c>
      <c r="BI204" s="139">
        <f t="shared" si="47"/>
        <v>0</v>
      </c>
      <c r="BJ204" s="13" t="s">
        <v>83</v>
      </c>
      <c r="BK204" s="139">
        <f t="shared" si="48"/>
        <v>0</v>
      </c>
      <c r="BL204" s="13" t="s">
        <v>123</v>
      </c>
      <c r="BM204" s="138" t="s">
        <v>240</v>
      </c>
    </row>
    <row r="205" spans="2:65" s="1" customFormat="1" ht="24.2" hidden="1" customHeight="1">
      <c r="B205" s="125"/>
      <c r="C205" s="126"/>
      <c r="D205" s="126"/>
      <c r="E205" s="127"/>
      <c r="F205" s="128"/>
      <c r="G205" s="129"/>
      <c r="H205" s="130"/>
      <c r="I205" s="131"/>
      <c r="J205" s="132"/>
      <c r="K205" s="133"/>
      <c r="L205" s="28"/>
      <c r="M205" s="134" t="s">
        <v>1</v>
      </c>
      <c r="N205" s="135" t="s">
        <v>40</v>
      </c>
      <c r="P205" s="136">
        <f t="shared" si="40"/>
        <v>0</v>
      </c>
      <c r="Q205" s="136">
        <v>0</v>
      </c>
      <c r="R205" s="136">
        <f t="shared" si="41"/>
        <v>0</v>
      </c>
      <c r="S205" s="136">
        <v>0</v>
      </c>
      <c r="T205" s="137">
        <f t="shared" si="42"/>
        <v>0</v>
      </c>
      <c r="AR205" s="138" t="s">
        <v>123</v>
      </c>
      <c r="AT205" s="138" t="s">
        <v>119</v>
      </c>
      <c r="AU205" s="138" t="s">
        <v>85</v>
      </c>
      <c r="AY205" s="13" t="s">
        <v>116</v>
      </c>
      <c r="BE205" s="139">
        <f t="shared" si="43"/>
        <v>0</v>
      </c>
      <c r="BF205" s="139">
        <f t="shared" si="44"/>
        <v>0</v>
      </c>
      <c r="BG205" s="139">
        <f t="shared" si="45"/>
        <v>0</v>
      </c>
      <c r="BH205" s="139">
        <f t="shared" si="46"/>
        <v>0</v>
      </c>
      <c r="BI205" s="139">
        <f t="shared" si="47"/>
        <v>0</v>
      </c>
      <c r="BJ205" s="13" t="s">
        <v>83</v>
      </c>
      <c r="BK205" s="139">
        <f t="shared" si="48"/>
        <v>0</v>
      </c>
      <c r="BL205" s="13" t="s">
        <v>123</v>
      </c>
      <c r="BM205" s="138" t="s">
        <v>241</v>
      </c>
    </row>
    <row r="206" spans="2:65" s="1" customFormat="1" ht="33" customHeight="1">
      <c r="B206" s="125"/>
      <c r="C206" s="126">
        <v>22</v>
      </c>
      <c r="D206" s="126" t="s">
        <v>119</v>
      </c>
      <c r="E206" s="127" t="s">
        <v>242</v>
      </c>
      <c r="F206" s="128" t="s">
        <v>243</v>
      </c>
      <c r="G206" s="129" t="s">
        <v>122</v>
      </c>
      <c r="H206" s="130">
        <v>3</v>
      </c>
      <c r="I206" s="131"/>
      <c r="J206" s="132">
        <f t="shared" si="39"/>
        <v>0</v>
      </c>
      <c r="K206" s="133"/>
      <c r="L206" s="28"/>
      <c r="M206" s="134" t="s">
        <v>1</v>
      </c>
      <c r="N206" s="135" t="s">
        <v>40</v>
      </c>
      <c r="P206" s="136">
        <f t="shared" si="40"/>
        <v>0</v>
      </c>
      <c r="Q206" s="136">
        <v>0</v>
      </c>
      <c r="R206" s="136">
        <f t="shared" si="41"/>
        <v>0</v>
      </c>
      <c r="S206" s="136">
        <v>0</v>
      </c>
      <c r="T206" s="137">
        <f t="shared" si="42"/>
        <v>0</v>
      </c>
      <c r="AR206" s="138" t="s">
        <v>123</v>
      </c>
      <c r="AT206" s="138" t="s">
        <v>119</v>
      </c>
      <c r="AU206" s="138" t="s">
        <v>85</v>
      </c>
      <c r="AY206" s="13" t="s">
        <v>116</v>
      </c>
      <c r="BE206" s="139">
        <f t="shared" si="43"/>
        <v>0</v>
      </c>
      <c r="BF206" s="139">
        <f t="shared" si="44"/>
        <v>0</v>
      </c>
      <c r="BG206" s="139">
        <f t="shared" si="45"/>
        <v>0</v>
      </c>
      <c r="BH206" s="139">
        <f t="shared" si="46"/>
        <v>0</v>
      </c>
      <c r="BI206" s="139">
        <f t="shared" si="47"/>
        <v>0</v>
      </c>
      <c r="BJ206" s="13" t="s">
        <v>83</v>
      </c>
      <c r="BK206" s="139">
        <f t="shared" si="48"/>
        <v>0</v>
      </c>
      <c r="BL206" s="13" t="s">
        <v>123</v>
      </c>
      <c r="BM206" s="138" t="s">
        <v>244</v>
      </c>
    </row>
    <row r="207" spans="2:65" s="1" customFormat="1" ht="24.2" customHeight="1">
      <c r="B207" s="125"/>
      <c r="C207" s="126">
        <v>23</v>
      </c>
      <c r="D207" s="126" t="s">
        <v>119</v>
      </c>
      <c r="E207" s="127" t="s">
        <v>245</v>
      </c>
      <c r="F207" s="128" t="s">
        <v>246</v>
      </c>
      <c r="G207" s="129" t="s">
        <v>122</v>
      </c>
      <c r="H207" s="130">
        <v>15</v>
      </c>
      <c r="I207" s="131"/>
      <c r="J207" s="132">
        <f t="shared" si="39"/>
        <v>0</v>
      </c>
      <c r="K207" s="133"/>
      <c r="L207" s="28"/>
      <c r="M207" s="134" t="s">
        <v>1</v>
      </c>
      <c r="N207" s="135" t="s">
        <v>40</v>
      </c>
      <c r="P207" s="136">
        <f t="shared" si="40"/>
        <v>0</v>
      </c>
      <c r="Q207" s="136">
        <v>0</v>
      </c>
      <c r="R207" s="136">
        <f t="shared" si="41"/>
        <v>0</v>
      </c>
      <c r="S207" s="136">
        <v>0</v>
      </c>
      <c r="T207" s="137">
        <f t="shared" si="42"/>
        <v>0</v>
      </c>
      <c r="AR207" s="138" t="s">
        <v>123</v>
      </c>
      <c r="AT207" s="138" t="s">
        <v>119</v>
      </c>
      <c r="AU207" s="138" t="s">
        <v>85</v>
      </c>
      <c r="AY207" s="13" t="s">
        <v>116</v>
      </c>
      <c r="BE207" s="139">
        <f t="shared" si="43"/>
        <v>0</v>
      </c>
      <c r="BF207" s="139">
        <f t="shared" si="44"/>
        <v>0</v>
      </c>
      <c r="BG207" s="139">
        <f t="shared" si="45"/>
        <v>0</v>
      </c>
      <c r="BH207" s="139">
        <f t="shared" si="46"/>
        <v>0</v>
      </c>
      <c r="BI207" s="139">
        <f t="shared" si="47"/>
        <v>0</v>
      </c>
      <c r="BJ207" s="13" t="s">
        <v>83</v>
      </c>
      <c r="BK207" s="139">
        <f t="shared" si="48"/>
        <v>0</v>
      </c>
      <c r="BL207" s="13" t="s">
        <v>123</v>
      </c>
      <c r="BM207" s="138" t="s">
        <v>247</v>
      </c>
    </row>
    <row r="208" spans="2:65" s="1" customFormat="1" ht="37.9" customHeight="1">
      <c r="B208" s="125"/>
      <c r="C208" s="126">
        <v>24</v>
      </c>
      <c r="D208" s="126" t="s">
        <v>119</v>
      </c>
      <c r="E208" s="127" t="s">
        <v>248</v>
      </c>
      <c r="F208" s="128" t="s">
        <v>249</v>
      </c>
      <c r="G208" s="129" t="s">
        <v>122</v>
      </c>
      <c r="H208" s="130">
        <v>1</v>
      </c>
      <c r="I208" s="131"/>
      <c r="J208" s="132">
        <f t="shared" si="39"/>
        <v>0</v>
      </c>
      <c r="K208" s="133"/>
      <c r="L208" s="28"/>
      <c r="M208" s="134" t="s">
        <v>1</v>
      </c>
      <c r="N208" s="135" t="s">
        <v>40</v>
      </c>
      <c r="P208" s="136">
        <f t="shared" si="40"/>
        <v>0</v>
      </c>
      <c r="Q208" s="136">
        <v>0</v>
      </c>
      <c r="R208" s="136">
        <f t="shared" si="41"/>
        <v>0</v>
      </c>
      <c r="S208" s="136">
        <v>0</v>
      </c>
      <c r="T208" s="137">
        <f t="shared" si="42"/>
        <v>0</v>
      </c>
      <c r="AR208" s="138" t="s">
        <v>123</v>
      </c>
      <c r="AT208" s="138" t="s">
        <v>119</v>
      </c>
      <c r="AU208" s="138" t="s">
        <v>85</v>
      </c>
      <c r="AY208" s="13" t="s">
        <v>116</v>
      </c>
      <c r="BE208" s="139">
        <f t="shared" si="43"/>
        <v>0</v>
      </c>
      <c r="BF208" s="139">
        <f t="shared" si="44"/>
        <v>0</v>
      </c>
      <c r="BG208" s="139">
        <f t="shared" si="45"/>
        <v>0</v>
      </c>
      <c r="BH208" s="139">
        <f t="shared" si="46"/>
        <v>0</v>
      </c>
      <c r="BI208" s="139">
        <f t="shared" si="47"/>
        <v>0</v>
      </c>
      <c r="BJ208" s="13" t="s">
        <v>83</v>
      </c>
      <c r="BK208" s="139">
        <f t="shared" si="48"/>
        <v>0</v>
      </c>
      <c r="BL208" s="13" t="s">
        <v>123</v>
      </c>
      <c r="BM208" s="138" t="s">
        <v>250</v>
      </c>
    </row>
    <row r="209" spans="2:65" s="1" customFormat="1" ht="24.2" customHeight="1">
      <c r="B209" s="125"/>
      <c r="C209" s="126">
        <v>25</v>
      </c>
      <c r="D209" s="126" t="s">
        <v>119</v>
      </c>
      <c r="E209" s="127" t="s">
        <v>251</v>
      </c>
      <c r="F209" s="128" t="s">
        <v>252</v>
      </c>
      <c r="G209" s="129" t="s">
        <v>122</v>
      </c>
      <c r="H209" s="130">
        <v>39</v>
      </c>
      <c r="I209" s="131"/>
      <c r="J209" s="132">
        <f t="shared" si="39"/>
        <v>0</v>
      </c>
      <c r="K209" s="133"/>
      <c r="L209" s="28"/>
      <c r="M209" s="134" t="s">
        <v>1</v>
      </c>
      <c r="N209" s="135" t="s">
        <v>40</v>
      </c>
      <c r="P209" s="136">
        <f t="shared" si="40"/>
        <v>0</v>
      </c>
      <c r="Q209" s="136">
        <v>0</v>
      </c>
      <c r="R209" s="136">
        <f t="shared" si="41"/>
        <v>0</v>
      </c>
      <c r="S209" s="136">
        <v>0</v>
      </c>
      <c r="T209" s="137">
        <f t="shared" si="42"/>
        <v>0</v>
      </c>
      <c r="AR209" s="138" t="s">
        <v>123</v>
      </c>
      <c r="AT209" s="138" t="s">
        <v>119</v>
      </c>
      <c r="AU209" s="138" t="s">
        <v>85</v>
      </c>
      <c r="AY209" s="13" t="s">
        <v>116</v>
      </c>
      <c r="BE209" s="139">
        <f t="shared" si="43"/>
        <v>0</v>
      </c>
      <c r="BF209" s="139">
        <f t="shared" si="44"/>
        <v>0</v>
      </c>
      <c r="BG209" s="139">
        <f t="shared" si="45"/>
        <v>0</v>
      </c>
      <c r="BH209" s="139">
        <f t="shared" si="46"/>
        <v>0</v>
      </c>
      <c r="BI209" s="139">
        <f t="shared" si="47"/>
        <v>0</v>
      </c>
      <c r="BJ209" s="13" t="s">
        <v>83</v>
      </c>
      <c r="BK209" s="139">
        <f t="shared" si="48"/>
        <v>0</v>
      </c>
      <c r="BL209" s="13" t="s">
        <v>123</v>
      </c>
      <c r="BM209" s="138" t="s">
        <v>253</v>
      </c>
    </row>
    <row r="210" spans="2:65" s="1" customFormat="1" ht="33" customHeight="1">
      <c r="B210" s="125"/>
      <c r="C210" s="126">
        <v>26</v>
      </c>
      <c r="D210" s="126" t="s">
        <v>119</v>
      </c>
      <c r="E210" s="127" t="s">
        <v>254</v>
      </c>
      <c r="F210" s="128" t="s">
        <v>255</v>
      </c>
      <c r="G210" s="129" t="s">
        <v>122</v>
      </c>
      <c r="H210" s="130">
        <v>1</v>
      </c>
      <c r="I210" s="131"/>
      <c r="J210" s="132">
        <f t="shared" si="39"/>
        <v>0</v>
      </c>
      <c r="K210" s="133"/>
      <c r="L210" s="28"/>
      <c r="M210" s="134" t="s">
        <v>1</v>
      </c>
      <c r="N210" s="135" t="s">
        <v>40</v>
      </c>
      <c r="P210" s="136">
        <f t="shared" si="40"/>
        <v>0</v>
      </c>
      <c r="Q210" s="136">
        <v>0</v>
      </c>
      <c r="R210" s="136">
        <f t="shared" si="41"/>
        <v>0</v>
      </c>
      <c r="S210" s="136">
        <v>0</v>
      </c>
      <c r="T210" s="137">
        <f t="shared" si="42"/>
        <v>0</v>
      </c>
      <c r="AR210" s="138" t="s">
        <v>123</v>
      </c>
      <c r="AT210" s="138" t="s">
        <v>119</v>
      </c>
      <c r="AU210" s="138" t="s">
        <v>85</v>
      </c>
      <c r="AY210" s="13" t="s">
        <v>116</v>
      </c>
      <c r="BE210" s="139">
        <f t="shared" si="43"/>
        <v>0</v>
      </c>
      <c r="BF210" s="139">
        <f t="shared" si="44"/>
        <v>0</v>
      </c>
      <c r="BG210" s="139">
        <f t="shared" si="45"/>
        <v>0</v>
      </c>
      <c r="BH210" s="139">
        <f t="shared" si="46"/>
        <v>0</v>
      </c>
      <c r="BI210" s="139">
        <f t="shared" si="47"/>
        <v>0</v>
      </c>
      <c r="BJ210" s="13" t="s">
        <v>83</v>
      </c>
      <c r="BK210" s="139">
        <f t="shared" si="48"/>
        <v>0</v>
      </c>
      <c r="BL210" s="13" t="s">
        <v>123</v>
      </c>
      <c r="BM210" s="138" t="s">
        <v>256</v>
      </c>
    </row>
    <row r="211" spans="2:65" s="1" customFormat="1" ht="24.2" customHeight="1">
      <c r="B211" s="125"/>
      <c r="C211" s="126">
        <v>27</v>
      </c>
      <c r="D211" s="126" t="s">
        <v>119</v>
      </c>
      <c r="E211" s="127" t="s">
        <v>257</v>
      </c>
      <c r="F211" s="128" t="s">
        <v>258</v>
      </c>
      <c r="G211" s="129" t="s">
        <v>122</v>
      </c>
      <c r="H211" s="130">
        <v>1</v>
      </c>
      <c r="I211" s="131"/>
      <c r="J211" s="132">
        <f t="shared" si="39"/>
        <v>0</v>
      </c>
      <c r="K211" s="133"/>
      <c r="L211" s="28"/>
      <c r="M211" s="134" t="s">
        <v>1</v>
      </c>
      <c r="N211" s="135" t="s">
        <v>40</v>
      </c>
      <c r="P211" s="136">
        <f t="shared" si="40"/>
        <v>0</v>
      </c>
      <c r="Q211" s="136">
        <v>0</v>
      </c>
      <c r="R211" s="136">
        <f t="shared" si="41"/>
        <v>0</v>
      </c>
      <c r="S211" s="136">
        <v>0</v>
      </c>
      <c r="T211" s="137">
        <f t="shared" si="42"/>
        <v>0</v>
      </c>
      <c r="AR211" s="138" t="s">
        <v>123</v>
      </c>
      <c r="AT211" s="138" t="s">
        <v>119</v>
      </c>
      <c r="AU211" s="138" t="s">
        <v>85</v>
      </c>
      <c r="AY211" s="13" t="s">
        <v>116</v>
      </c>
      <c r="BE211" s="139">
        <f t="shared" si="43"/>
        <v>0</v>
      </c>
      <c r="BF211" s="139">
        <f t="shared" si="44"/>
        <v>0</v>
      </c>
      <c r="BG211" s="139">
        <f t="shared" si="45"/>
        <v>0</v>
      </c>
      <c r="BH211" s="139">
        <f t="shared" si="46"/>
        <v>0</v>
      </c>
      <c r="BI211" s="139">
        <f t="shared" si="47"/>
        <v>0</v>
      </c>
      <c r="BJ211" s="13" t="s">
        <v>83</v>
      </c>
      <c r="BK211" s="139">
        <f t="shared" si="48"/>
        <v>0</v>
      </c>
      <c r="BL211" s="13" t="s">
        <v>123</v>
      </c>
      <c r="BM211" s="138" t="s">
        <v>259</v>
      </c>
    </row>
    <row r="212" spans="2:65" s="1" customFormat="1" ht="24.2" customHeight="1">
      <c r="B212" s="125"/>
      <c r="C212" s="126">
        <v>28</v>
      </c>
      <c r="D212" s="126" t="s">
        <v>119</v>
      </c>
      <c r="E212" s="127" t="s">
        <v>260</v>
      </c>
      <c r="F212" s="128" t="s">
        <v>261</v>
      </c>
      <c r="G212" s="129" t="s">
        <v>122</v>
      </c>
      <c r="H212" s="130">
        <v>45</v>
      </c>
      <c r="I212" s="131"/>
      <c r="J212" s="132">
        <f t="shared" si="39"/>
        <v>0</v>
      </c>
      <c r="K212" s="133"/>
      <c r="L212" s="28"/>
      <c r="M212" s="134" t="s">
        <v>1</v>
      </c>
      <c r="N212" s="135" t="s">
        <v>40</v>
      </c>
      <c r="P212" s="136">
        <f t="shared" si="40"/>
        <v>0</v>
      </c>
      <c r="Q212" s="136">
        <v>0</v>
      </c>
      <c r="R212" s="136">
        <f t="shared" si="41"/>
        <v>0</v>
      </c>
      <c r="S212" s="136">
        <v>0</v>
      </c>
      <c r="T212" s="137">
        <f t="shared" si="42"/>
        <v>0</v>
      </c>
      <c r="AR212" s="138" t="s">
        <v>123</v>
      </c>
      <c r="AT212" s="138" t="s">
        <v>119</v>
      </c>
      <c r="AU212" s="138" t="s">
        <v>85</v>
      </c>
      <c r="AY212" s="13" t="s">
        <v>116</v>
      </c>
      <c r="BE212" s="139">
        <f t="shared" si="43"/>
        <v>0</v>
      </c>
      <c r="BF212" s="139">
        <f t="shared" si="44"/>
        <v>0</v>
      </c>
      <c r="BG212" s="139">
        <f t="shared" si="45"/>
        <v>0</v>
      </c>
      <c r="BH212" s="139">
        <f t="shared" si="46"/>
        <v>0</v>
      </c>
      <c r="BI212" s="139">
        <f t="shared" si="47"/>
        <v>0</v>
      </c>
      <c r="BJ212" s="13" t="s">
        <v>83</v>
      </c>
      <c r="BK212" s="139">
        <f t="shared" si="48"/>
        <v>0</v>
      </c>
      <c r="BL212" s="13" t="s">
        <v>123</v>
      </c>
      <c r="BM212" s="138" t="s">
        <v>262</v>
      </c>
    </row>
    <row r="213" spans="2:65" s="1" customFormat="1" ht="33" customHeight="1">
      <c r="B213" s="125"/>
      <c r="C213" s="126">
        <v>29</v>
      </c>
      <c r="D213" s="126" t="s">
        <v>119</v>
      </c>
      <c r="E213" s="127" t="s">
        <v>263</v>
      </c>
      <c r="F213" s="128" t="s">
        <v>264</v>
      </c>
      <c r="G213" s="129" t="s">
        <v>122</v>
      </c>
      <c r="H213" s="130">
        <v>3</v>
      </c>
      <c r="I213" s="131"/>
      <c r="J213" s="132">
        <f t="shared" si="39"/>
        <v>0</v>
      </c>
      <c r="K213" s="133"/>
      <c r="L213" s="28"/>
      <c r="M213" s="134" t="s">
        <v>1</v>
      </c>
      <c r="N213" s="135" t="s">
        <v>40</v>
      </c>
      <c r="P213" s="136">
        <f t="shared" si="40"/>
        <v>0</v>
      </c>
      <c r="Q213" s="136">
        <v>0</v>
      </c>
      <c r="R213" s="136">
        <f t="shared" si="41"/>
        <v>0</v>
      </c>
      <c r="S213" s="136">
        <v>0</v>
      </c>
      <c r="T213" s="137">
        <f t="shared" si="42"/>
        <v>0</v>
      </c>
      <c r="AR213" s="138" t="s">
        <v>123</v>
      </c>
      <c r="AT213" s="138" t="s">
        <v>119</v>
      </c>
      <c r="AU213" s="138" t="s">
        <v>85</v>
      </c>
      <c r="AY213" s="13" t="s">
        <v>116</v>
      </c>
      <c r="BE213" s="139">
        <f t="shared" si="43"/>
        <v>0</v>
      </c>
      <c r="BF213" s="139">
        <f t="shared" si="44"/>
        <v>0</v>
      </c>
      <c r="BG213" s="139">
        <f t="shared" si="45"/>
        <v>0</v>
      </c>
      <c r="BH213" s="139">
        <f t="shared" si="46"/>
        <v>0</v>
      </c>
      <c r="BI213" s="139">
        <f t="shared" si="47"/>
        <v>0</v>
      </c>
      <c r="BJ213" s="13" t="s">
        <v>83</v>
      </c>
      <c r="BK213" s="139">
        <f t="shared" si="48"/>
        <v>0</v>
      </c>
      <c r="BL213" s="13" t="s">
        <v>123</v>
      </c>
      <c r="BM213" s="138" t="s">
        <v>265</v>
      </c>
    </row>
    <row r="214" spans="2:65" s="1" customFormat="1" ht="33" customHeight="1">
      <c r="B214" s="125"/>
      <c r="C214" s="126">
        <v>30</v>
      </c>
      <c r="D214" s="126" t="s">
        <v>119</v>
      </c>
      <c r="E214" s="127" t="s">
        <v>266</v>
      </c>
      <c r="F214" s="128" t="s">
        <v>267</v>
      </c>
      <c r="G214" s="129" t="s">
        <v>122</v>
      </c>
      <c r="H214" s="130">
        <v>2</v>
      </c>
      <c r="I214" s="131"/>
      <c r="J214" s="132">
        <f t="shared" si="39"/>
        <v>0</v>
      </c>
      <c r="K214" s="133"/>
      <c r="L214" s="28"/>
      <c r="M214" s="134" t="s">
        <v>1</v>
      </c>
      <c r="N214" s="135" t="s">
        <v>40</v>
      </c>
      <c r="P214" s="136">
        <f t="shared" si="40"/>
        <v>0</v>
      </c>
      <c r="Q214" s="136">
        <v>0</v>
      </c>
      <c r="R214" s="136">
        <f t="shared" si="41"/>
        <v>0</v>
      </c>
      <c r="S214" s="136">
        <v>0</v>
      </c>
      <c r="T214" s="137">
        <f t="shared" si="42"/>
        <v>0</v>
      </c>
      <c r="AR214" s="138" t="s">
        <v>123</v>
      </c>
      <c r="AT214" s="138" t="s">
        <v>119</v>
      </c>
      <c r="AU214" s="138" t="s">
        <v>85</v>
      </c>
      <c r="AY214" s="13" t="s">
        <v>116</v>
      </c>
      <c r="BE214" s="139">
        <f t="shared" si="43"/>
        <v>0</v>
      </c>
      <c r="BF214" s="139">
        <f t="shared" si="44"/>
        <v>0</v>
      </c>
      <c r="BG214" s="139">
        <f t="shared" si="45"/>
        <v>0</v>
      </c>
      <c r="BH214" s="139">
        <f t="shared" si="46"/>
        <v>0</v>
      </c>
      <c r="BI214" s="139">
        <f t="shared" si="47"/>
        <v>0</v>
      </c>
      <c r="BJ214" s="13" t="s">
        <v>83</v>
      </c>
      <c r="BK214" s="139">
        <f t="shared" si="48"/>
        <v>0</v>
      </c>
      <c r="BL214" s="13" t="s">
        <v>123</v>
      </c>
      <c r="BM214" s="138" t="s">
        <v>268</v>
      </c>
    </row>
    <row r="215" spans="2:65" s="1" customFormat="1" ht="24.2" hidden="1" customHeight="1">
      <c r="B215" s="125"/>
      <c r="C215" s="126"/>
      <c r="D215" s="126"/>
      <c r="E215" s="127"/>
      <c r="F215" s="128"/>
      <c r="G215" s="129"/>
      <c r="H215" s="130"/>
      <c r="I215" s="131"/>
      <c r="J215" s="132"/>
      <c r="K215" s="133"/>
      <c r="L215" s="28"/>
      <c r="M215" s="134" t="s">
        <v>1</v>
      </c>
      <c r="N215" s="135" t="s">
        <v>40</v>
      </c>
      <c r="P215" s="136">
        <f t="shared" si="40"/>
        <v>0</v>
      </c>
      <c r="Q215" s="136">
        <v>0</v>
      </c>
      <c r="R215" s="136">
        <f t="shared" si="41"/>
        <v>0</v>
      </c>
      <c r="S215" s="136">
        <v>0</v>
      </c>
      <c r="T215" s="137">
        <f t="shared" si="42"/>
        <v>0</v>
      </c>
      <c r="AR215" s="138" t="s">
        <v>123</v>
      </c>
      <c r="AT215" s="138" t="s">
        <v>119</v>
      </c>
      <c r="AU215" s="138" t="s">
        <v>85</v>
      </c>
      <c r="AY215" s="13" t="s">
        <v>116</v>
      </c>
      <c r="BE215" s="139">
        <f t="shared" si="43"/>
        <v>0</v>
      </c>
      <c r="BF215" s="139">
        <f t="shared" si="44"/>
        <v>0</v>
      </c>
      <c r="BG215" s="139">
        <f t="shared" si="45"/>
        <v>0</v>
      </c>
      <c r="BH215" s="139">
        <f t="shared" si="46"/>
        <v>0</v>
      </c>
      <c r="BI215" s="139">
        <f t="shared" si="47"/>
        <v>0</v>
      </c>
      <c r="BJ215" s="13" t="s">
        <v>83</v>
      </c>
      <c r="BK215" s="139">
        <f t="shared" si="48"/>
        <v>0</v>
      </c>
      <c r="BL215" s="13" t="s">
        <v>123</v>
      </c>
      <c r="BM215" s="138" t="s">
        <v>269</v>
      </c>
    </row>
    <row r="216" spans="2:65" s="1" customFormat="1" ht="24.2" hidden="1" customHeight="1">
      <c r="B216" s="125"/>
      <c r="C216" s="126"/>
      <c r="D216" s="126"/>
      <c r="E216" s="127"/>
      <c r="F216" s="128"/>
      <c r="G216" s="129"/>
      <c r="H216" s="130"/>
      <c r="I216" s="131"/>
      <c r="J216" s="132"/>
      <c r="K216" s="133"/>
      <c r="L216" s="28"/>
      <c r="M216" s="134" t="s">
        <v>1</v>
      </c>
      <c r="N216" s="135" t="s">
        <v>40</v>
      </c>
      <c r="P216" s="136">
        <f t="shared" si="40"/>
        <v>0</v>
      </c>
      <c r="Q216" s="136">
        <v>0</v>
      </c>
      <c r="R216" s="136">
        <f t="shared" si="41"/>
        <v>0</v>
      </c>
      <c r="S216" s="136">
        <v>0</v>
      </c>
      <c r="T216" s="137">
        <f t="shared" si="42"/>
        <v>0</v>
      </c>
      <c r="AR216" s="138" t="s">
        <v>123</v>
      </c>
      <c r="AT216" s="138" t="s">
        <v>119</v>
      </c>
      <c r="AU216" s="138" t="s">
        <v>85</v>
      </c>
      <c r="AY216" s="13" t="s">
        <v>116</v>
      </c>
      <c r="BE216" s="139">
        <f t="shared" si="43"/>
        <v>0</v>
      </c>
      <c r="BF216" s="139">
        <f t="shared" si="44"/>
        <v>0</v>
      </c>
      <c r="BG216" s="139">
        <f t="shared" si="45"/>
        <v>0</v>
      </c>
      <c r="BH216" s="139">
        <f t="shared" si="46"/>
        <v>0</v>
      </c>
      <c r="BI216" s="139">
        <f t="shared" si="47"/>
        <v>0</v>
      </c>
      <c r="BJ216" s="13" t="s">
        <v>83</v>
      </c>
      <c r="BK216" s="139">
        <f t="shared" si="48"/>
        <v>0</v>
      </c>
      <c r="BL216" s="13" t="s">
        <v>123</v>
      </c>
      <c r="BM216" s="138" t="s">
        <v>270</v>
      </c>
    </row>
    <row r="217" spans="2:65" s="1" customFormat="1" ht="24.2" customHeight="1">
      <c r="B217" s="125"/>
      <c r="C217" s="126">
        <v>31</v>
      </c>
      <c r="D217" s="126" t="s">
        <v>119</v>
      </c>
      <c r="E217" s="127" t="s">
        <v>271</v>
      </c>
      <c r="F217" s="128" t="s">
        <v>272</v>
      </c>
      <c r="G217" s="129" t="s">
        <v>122</v>
      </c>
      <c r="H217" s="130">
        <v>13</v>
      </c>
      <c r="I217" s="131"/>
      <c r="J217" s="132">
        <f t="shared" si="39"/>
        <v>0</v>
      </c>
      <c r="K217" s="133"/>
      <c r="L217" s="28"/>
      <c r="M217" s="134" t="s">
        <v>1</v>
      </c>
      <c r="N217" s="135" t="s">
        <v>40</v>
      </c>
      <c r="P217" s="136">
        <f t="shared" si="40"/>
        <v>0</v>
      </c>
      <c r="Q217" s="136">
        <v>0</v>
      </c>
      <c r="R217" s="136">
        <f t="shared" si="41"/>
        <v>0</v>
      </c>
      <c r="S217" s="136">
        <v>0</v>
      </c>
      <c r="T217" s="137">
        <f t="shared" si="42"/>
        <v>0</v>
      </c>
      <c r="AR217" s="138" t="s">
        <v>123</v>
      </c>
      <c r="AT217" s="138" t="s">
        <v>119</v>
      </c>
      <c r="AU217" s="138" t="s">
        <v>85</v>
      </c>
      <c r="AY217" s="13" t="s">
        <v>116</v>
      </c>
      <c r="BE217" s="139">
        <f t="shared" si="43"/>
        <v>0</v>
      </c>
      <c r="BF217" s="139">
        <f t="shared" si="44"/>
        <v>0</v>
      </c>
      <c r="BG217" s="139">
        <f t="shared" si="45"/>
        <v>0</v>
      </c>
      <c r="BH217" s="139">
        <f t="shared" si="46"/>
        <v>0</v>
      </c>
      <c r="BI217" s="139">
        <f t="shared" si="47"/>
        <v>0</v>
      </c>
      <c r="BJ217" s="13" t="s">
        <v>83</v>
      </c>
      <c r="BK217" s="139">
        <f t="shared" si="48"/>
        <v>0</v>
      </c>
      <c r="BL217" s="13" t="s">
        <v>123</v>
      </c>
      <c r="BM217" s="138" t="s">
        <v>273</v>
      </c>
    </row>
    <row r="218" spans="2:65" s="1" customFormat="1" ht="33" customHeight="1">
      <c r="B218" s="125"/>
      <c r="C218" s="126">
        <v>32</v>
      </c>
      <c r="D218" s="126" t="s">
        <v>119</v>
      </c>
      <c r="E218" s="127" t="s">
        <v>274</v>
      </c>
      <c r="F218" s="128" t="s">
        <v>275</v>
      </c>
      <c r="G218" s="129" t="s">
        <v>122</v>
      </c>
      <c r="H218" s="130">
        <v>3</v>
      </c>
      <c r="I218" s="131"/>
      <c r="J218" s="132">
        <f t="shared" si="39"/>
        <v>0</v>
      </c>
      <c r="K218" s="133"/>
      <c r="L218" s="28"/>
      <c r="M218" s="134" t="s">
        <v>1</v>
      </c>
      <c r="N218" s="135" t="s">
        <v>40</v>
      </c>
      <c r="P218" s="136">
        <f t="shared" si="40"/>
        <v>0</v>
      </c>
      <c r="Q218" s="136">
        <v>0</v>
      </c>
      <c r="R218" s="136">
        <f t="shared" si="41"/>
        <v>0</v>
      </c>
      <c r="S218" s="136">
        <v>0</v>
      </c>
      <c r="T218" s="137">
        <f t="shared" si="42"/>
        <v>0</v>
      </c>
      <c r="AR218" s="138" t="s">
        <v>123</v>
      </c>
      <c r="AT218" s="138" t="s">
        <v>119</v>
      </c>
      <c r="AU218" s="138" t="s">
        <v>85</v>
      </c>
      <c r="AY218" s="13" t="s">
        <v>116</v>
      </c>
      <c r="BE218" s="139">
        <f t="shared" si="43"/>
        <v>0</v>
      </c>
      <c r="BF218" s="139">
        <f t="shared" si="44"/>
        <v>0</v>
      </c>
      <c r="BG218" s="139">
        <f t="shared" si="45"/>
        <v>0</v>
      </c>
      <c r="BH218" s="139">
        <f t="shared" si="46"/>
        <v>0</v>
      </c>
      <c r="BI218" s="139">
        <f t="shared" si="47"/>
        <v>0</v>
      </c>
      <c r="BJ218" s="13" t="s">
        <v>83</v>
      </c>
      <c r="BK218" s="139">
        <f t="shared" si="48"/>
        <v>0</v>
      </c>
      <c r="BL218" s="13" t="s">
        <v>123</v>
      </c>
      <c r="BM218" s="138" t="s">
        <v>276</v>
      </c>
    </row>
    <row r="219" spans="2:65" s="1" customFormat="1" ht="33" customHeight="1">
      <c r="B219" s="125"/>
      <c r="C219" s="126">
        <v>33</v>
      </c>
      <c r="D219" s="126" t="s">
        <v>119</v>
      </c>
      <c r="E219" s="127" t="s">
        <v>277</v>
      </c>
      <c r="F219" s="128" t="s">
        <v>278</v>
      </c>
      <c r="G219" s="129" t="s">
        <v>122</v>
      </c>
      <c r="H219" s="130">
        <v>2</v>
      </c>
      <c r="I219" s="131"/>
      <c r="J219" s="132">
        <f t="shared" si="39"/>
        <v>0</v>
      </c>
      <c r="K219" s="133"/>
      <c r="L219" s="28"/>
      <c r="M219" s="134" t="s">
        <v>1</v>
      </c>
      <c r="N219" s="135" t="s">
        <v>40</v>
      </c>
      <c r="P219" s="136">
        <f t="shared" si="40"/>
        <v>0</v>
      </c>
      <c r="Q219" s="136">
        <v>0</v>
      </c>
      <c r="R219" s="136">
        <f t="shared" si="41"/>
        <v>0</v>
      </c>
      <c r="S219" s="136">
        <v>0</v>
      </c>
      <c r="T219" s="137">
        <f t="shared" si="42"/>
        <v>0</v>
      </c>
      <c r="AR219" s="138" t="s">
        <v>123</v>
      </c>
      <c r="AT219" s="138" t="s">
        <v>119</v>
      </c>
      <c r="AU219" s="138" t="s">
        <v>85</v>
      </c>
      <c r="AY219" s="13" t="s">
        <v>116</v>
      </c>
      <c r="BE219" s="139">
        <f t="shared" si="43"/>
        <v>0</v>
      </c>
      <c r="BF219" s="139">
        <f t="shared" si="44"/>
        <v>0</v>
      </c>
      <c r="BG219" s="139">
        <f t="shared" si="45"/>
        <v>0</v>
      </c>
      <c r="BH219" s="139">
        <f t="shared" si="46"/>
        <v>0</v>
      </c>
      <c r="BI219" s="139">
        <f t="shared" si="47"/>
        <v>0</v>
      </c>
      <c r="BJ219" s="13" t="s">
        <v>83</v>
      </c>
      <c r="BK219" s="139">
        <f t="shared" si="48"/>
        <v>0</v>
      </c>
      <c r="BL219" s="13" t="s">
        <v>123</v>
      </c>
      <c r="BM219" s="138" t="s">
        <v>279</v>
      </c>
    </row>
    <row r="220" spans="2:65" s="1" customFormat="1" ht="24.2" customHeight="1">
      <c r="B220" s="125"/>
      <c r="C220" s="126">
        <v>34</v>
      </c>
      <c r="D220" s="126" t="s">
        <v>119</v>
      </c>
      <c r="E220" s="127" t="s">
        <v>280</v>
      </c>
      <c r="F220" s="128" t="s">
        <v>281</v>
      </c>
      <c r="G220" s="129" t="s">
        <v>122</v>
      </c>
      <c r="H220" s="130">
        <v>2</v>
      </c>
      <c r="I220" s="131"/>
      <c r="J220" s="132">
        <f t="shared" si="39"/>
        <v>0</v>
      </c>
      <c r="K220" s="133"/>
      <c r="L220" s="28"/>
      <c r="M220" s="134" t="s">
        <v>1</v>
      </c>
      <c r="N220" s="135" t="s">
        <v>40</v>
      </c>
      <c r="P220" s="136">
        <f t="shared" si="40"/>
        <v>0</v>
      </c>
      <c r="Q220" s="136">
        <v>0</v>
      </c>
      <c r="R220" s="136">
        <f t="shared" si="41"/>
        <v>0</v>
      </c>
      <c r="S220" s="136">
        <v>0</v>
      </c>
      <c r="T220" s="137">
        <f t="shared" si="42"/>
        <v>0</v>
      </c>
      <c r="AR220" s="138" t="s">
        <v>123</v>
      </c>
      <c r="AT220" s="138" t="s">
        <v>119</v>
      </c>
      <c r="AU220" s="138" t="s">
        <v>85</v>
      </c>
      <c r="AY220" s="13" t="s">
        <v>116</v>
      </c>
      <c r="BE220" s="139">
        <f t="shared" si="43"/>
        <v>0</v>
      </c>
      <c r="BF220" s="139">
        <f t="shared" si="44"/>
        <v>0</v>
      </c>
      <c r="BG220" s="139">
        <f t="shared" si="45"/>
        <v>0</v>
      </c>
      <c r="BH220" s="139">
        <f t="shared" si="46"/>
        <v>0</v>
      </c>
      <c r="BI220" s="139">
        <f t="shared" si="47"/>
        <v>0</v>
      </c>
      <c r="BJ220" s="13" t="s">
        <v>83</v>
      </c>
      <c r="BK220" s="139">
        <f t="shared" si="48"/>
        <v>0</v>
      </c>
      <c r="BL220" s="13" t="s">
        <v>123</v>
      </c>
      <c r="BM220" s="138" t="s">
        <v>282</v>
      </c>
    </row>
    <row r="221" spans="2:65" s="1" customFormat="1" ht="24.2" hidden="1" customHeight="1">
      <c r="B221" s="125"/>
      <c r="C221" s="126"/>
      <c r="D221" s="126"/>
      <c r="E221" s="127"/>
      <c r="F221" s="128"/>
      <c r="G221" s="129"/>
      <c r="H221" s="130"/>
      <c r="I221" s="131"/>
      <c r="J221" s="132"/>
      <c r="K221" s="133"/>
      <c r="L221" s="28"/>
      <c r="M221" s="134" t="s">
        <v>1</v>
      </c>
      <c r="N221" s="135" t="s">
        <v>40</v>
      </c>
      <c r="P221" s="136">
        <f t="shared" si="40"/>
        <v>0</v>
      </c>
      <c r="Q221" s="136">
        <v>0</v>
      </c>
      <c r="R221" s="136">
        <f t="shared" si="41"/>
        <v>0</v>
      </c>
      <c r="S221" s="136">
        <v>0</v>
      </c>
      <c r="T221" s="137">
        <f t="shared" si="42"/>
        <v>0</v>
      </c>
      <c r="AR221" s="138" t="s">
        <v>123</v>
      </c>
      <c r="AT221" s="138" t="s">
        <v>119</v>
      </c>
      <c r="AU221" s="138" t="s">
        <v>85</v>
      </c>
      <c r="AY221" s="13" t="s">
        <v>116</v>
      </c>
      <c r="BE221" s="139">
        <f t="shared" si="43"/>
        <v>0</v>
      </c>
      <c r="BF221" s="139">
        <f t="shared" si="44"/>
        <v>0</v>
      </c>
      <c r="BG221" s="139">
        <f t="shared" si="45"/>
        <v>0</v>
      </c>
      <c r="BH221" s="139">
        <f t="shared" si="46"/>
        <v>0</v>
      </c>
      <c r="BI221" s="139">
        <f t="shared" si="47"/>
        <v>0</v>
      </c>
      <c r="BJ221" s="13" t="s">
        <v>83</v>
      </c>
      <c r="BK221" s="139">
        <f t="shared" si="48"/>
        <v>0</v>
      </c>
      <c r="BL221" s="13" t="s">
        <v>123</v>
      </c>
      <c r="BM221" s="138" t="s">
        <v>283</v>
      </c>
    </row>
    <row r="222" spans="2:65" s="1" customFormat="1" ht="24.2" customHeight="1">
      <c r="B222" s="125"/>
      <c r="C222" s="126">
        <v>35</v>
      </c>
      <c r="D222" s="126" t="s">
        <v>119</v>
      </c>
      <c r="E222" s="127" t="s">
        <v>284</v>
      </c>
      <c r="F222" s="128" t="s">
        <v>285</v>
      </c>
      <c r="G222" s="129" t="s">
        <v>122</v>
      </c>
      <c r="H222" s="130">
        <v>3</v>
      </c>
      <c r="I222" s="131"/>
      <c r="J222" s="132">
        <f t="shared" si="39"/>
        <v>0</v>
      </c>
      <c r="K222" s="133"/>
      <c r="L222" s="28"/>
      <c r="M222" s="134" t="s">
        <v>1</v>
      </c>
      <c r="N222" s="135" t="s">
        <v>40</v>
      </c>
      <c r="P222" s="136">
        <f t="shared" si="40"/>
        <v>0</v>
      </c>
      <c r="Q222" s="136">
        <v>0</v>
      </c>
      <c r="R222" s="136">
        <f t="shared" si="41"/>
        <v>0</v>
      </c>
      <c r="S222" s="136">
        <v>0</v>
      </c>
      <c r="T222" s="137">
        <f t="shared" si="42"/>
        <v>0</v>
      </c>
      <c r="AR222" s="138" t="s">
        <v>123</v>
      </c>
      <c r="AT222" s="138" t="s">
        <v>119</v>
      </c>
      <c r="AU222" s="138" t="s">
        <v>85</v>
      </c>
      <c r="AY222" s="13" t="s">
        <v>116</v>
      </c>
      <c r="BE222" s="139">
        <f t="shared" si="43"/>
        <v>0</v>
      </c>
      <c r="BF222" s="139">
        <f t="shared" si="44"/>
        <v>0</v>
      </c>
      <c r="BG222" s="139">
        <f t="shared" si="45"/>
        <v>0</v>
      </c>
      <c r="BH222" s="139">
        <f t="shared" si="46"/>
        <v>0</v>
      </c>
      <c r="BI222" s="139">
        <f t="shared" si="47"/>
        <v>0</v>
      </c>
      <c r="BJ222" s="13" t="s">
        <v>83</v>
      </c>
      <c r="BK222" s="139">
        <f t="shared" si="48"/>
        <v>0</v>
      </c>
      <c r="BL222" s="13" t="s">
        <v>123</v>
      </c>
      <c r="BM222" s="138" t="s">
        <v>286</v>
      </c>
    </row>
    <row r="223" spans="2:65" s="1" customFormat="1" ht="24.2" hidden="1" customHeight="1">
      <c r="B223" s="125"/>
      <c r="C223" s="126"/>
      <c r="D223" s="126"/>
      <c r="E223" s="127"/>
      <c r="F223" s="128"/>
      <c r="G223" s="129"/>
      <c r="H223" s="130"/>
      <c r="I223" s="131"/>
      <c r="J223" s="132"/>
      <c r="K223" s="133"/>
      <c r="L223" s="28"/>
      <c r="M223" s="134" t="s">
        <v>1</v>
      </c>
      <c r="N223" s="135" t="s">
        <v>40</v>
      </c>
      <c r="P223" s="136">
        <f t="shared" si="40"/>
        <v>0</v>
      </c>
      <c r="Q223" s="136">
        <v>0</v>
      </c>
      <c r="R223" s="136">
        <f t="shared" si="41"/>
        <v>0</v>
      </c>
      <c r="S223" s="136">
        <v>0</v>
      </c>
      <c r="T223" s="137">
        <f t="shared" si="42"/>
        <v>0</v>
      </c>
      <c r="AR223" s="138" t="s">
        <v>123</v>
      </c>
      <c r="AT223" s="138" t="s">
        <v>119</v>
      </c>
      <c r="AU223" s="138" t="s">
        <v>85</v>
      </c>
      <c r="AY223" s="13" t="s">
        <v>116</v>
      </c>
      <c r="BE223" s="139">
        <f t="shared" si="43"/>
        <v>0</v>
      </c>
      <c r="BF223" s="139">
        <f t="shared" si="44"/>
        <v>0</v>
      </c>
      <c r="BG223" s="139">
        <f t="shared" si="45"/>
        <v>0</v>
      </c>
      <c r="BH223" s="139">
        <f t="shared" si="46"/>
        <v>0</v>
      </c>
      <c r="BI223" s="139">
        <f t="shared" si="47"/>
        <v>0</v>
      </c>
      <c r="BJ223" s="13" t="s">
        <v>83</v>
      </c>
      <c r="BK223" s="139">
        <f t="shared" si="48"/>
        <v>0</v>
      </c>
      <c r="BL223" s="13" t="s">
        <v>123</v>
      </c>
      <c r="BM223" s="138" t="s">
        <v>287</v>
      </c>
    </row>
    <row r="224" spans="2:65" s="1" customFormat="1" ht="33" hidden="1" customHeight="1">
      <c r="B224" s="125"/>
      <c r="C224" s="126"/>
      <c r="D224" s="126"/>
      <c r="E224" s="127"/>
      <c r="F224" s="128"/>
      <c r="G224" s="129"/>
      <c r="H224" s="130"/>
      <c r="I224" s="131"/>
      <c r="J224" s="132"/>
      <c r="K224" s="133"/>
      <c r="L224" s="28"/>
      <c r="M224" s="134" t="s">
        <v>1</v>
      </c>
      <c r="N224" s="135" t="s">
        <v>40</v>
      </c>
      <c r="P224" s="136">
        <f t="shared" si="40"/>
        <v>0</v>
      </c>
      <c r="Q224" s="136">
        <v>0</v>
      </c>
      <c r="R224" s="136">
        <f t="shared" si="41"/>
        <v>0</v>
      </c>
      <c r="S224" s="136">
        <v>0</v>
      </c>
      <c r="T224" s="137">
        <f t="shared" si="42"/>
        <v>0</v>
      </c>
      <c r="AR224" s="138" t="s">
        <v>123</v>
      </c>
      <c r="AT224" s="138" t="s">
        <v>119</v>
      </c>
      <c r="AU224" s="138" t="s">
        <v>85</v>
      </c>
      <c r="AY224" s="13" t="s">
        <v>116</v>
      </c>
      <c r="BE224" s="139">
        <f t="shared" si="43"/>
        <v>0</v>
      </c>
      <c r="BF224" s="139">
        <f t="shared" si="44"/>
        <v>0</v>
      </c>
      <c r="BG224" s="139">
        <f t="shared" si="45"/>
        <v>0</v>
      </c>
      <c r="BH224" s="139">
        <f t="shared" si="46"/>
        <v>0</v>
      </c>
      <c r="BI224" s="139">
        <f t="shared" si="47"/>
        <v>0</v>
      </c>
      <c r="BJ224" s="13" t="s">
        <v>83</v>
      </c>
      <c r="BK224" s="139">
        <f t="shared" si="48"/>
        <v>0</v>
      </c>
      <c r="BL224" s="13" t="s">
        <v>123</v>
      </c>
      <c r="BM224" s="138" t="s">
        <v>288</v>
      </c>
    </row>
    <row r="225" spans="2:65" s="1" customFormat="1" ht="33" customHeight="1">
      <c r="B225" s="125"/>
      <c r="C225" s="126">
        <v>36</v>
      </c>
      <c r="D225" s="126" t="s">
        <v>119</v>
      </c>
      <c r="E225" s="127" t="s">
        <v>289</v>
      </c>
      <c r="F225" s="128" t="s">
        <v>290</v>
      </c>
      <c r="G225" s="129" t="s">
        <v>122</v>
      </c>
      <c r="H225" s="130">
        <v>1</v>
      </c>
      <c r="I225" s="131"/>
      <c r="J225" s="132">
        <f t="shared" si="39"/>
        <v>0</v>
      </c>
      <c r="K225" s="133"/>
      <c r="L225" s="28"/>
      <c r="M225" s="134" t="s">
        <v>1</v>
      </c>
      <c r="N225" s="135" t="s">
        <v>40</v>
      </c>
      <c r="P225" s="136">
        <f t="shared" si="40"/>
        <v>0</v>
      </c>
      <c r="Q225" s="136">
        <v>0</v>
      </c>
      <c r="R225" s="136">
        <f t="shared" si="41"/>
        <v>0</v>
      </c>
      <c r="S225" s="136">
        <v>0</v>
      </c>
      <c r="T225" s="137">
        <f t="shared" si="42"/>
        <v>0</v>
      </c>
      <c r="AR225" s="138" t="s">
        <v>123</v>
      </c>
      <c r="AT225" s="138" t="s">
        <v>119</v>
      </c>
      <c r="AU225" s="138" t="s">
        <v>85</v>
      </c>
      <c r="AY225" s="13" t="s">
        <v>116</v>
      </c>
      <c r="BE225" s="139">
        <f t="shared" si="43"/>
        <v>0</v>
      </c>
      <c r="BF225" s="139">
        <f t="shared" si="44"/>
        <v>0</v>
      </c>
      <c r="BG225" s="139">
        <f t="shared" si="45"/>
        <v>0</v>
      </c>
      <c r="BH225" s="139">
        <f t="shared" si="46"/>
        <v>0</v>
      </c>
      <c r="BI225" s="139">
        <f t="shared" si="47"/>
        <v>0</v>
      </c>
      <c r="BJ225" s="13" t="s">
        <v>83</v>
      </c>
      <c r="BK225" s="139">
        <f t="shared" si="48"/>
        <v>0</v>
      </c>
      <c r="BL225" s="13" t="s">
        <v>123</v>
      </c>
      <c r="BM225" s="138" t="s">
        <v>291</v>
      </c>
    </row>
    <row r="226" spans="2:65" s="1" customFormat="1" ht="24.2" customHeight="1">
      <c r="B226" s="125"/>
      <c r="C226" s="126">
        <v>37</v>
      </c>
      <c r="D226" s="126" t="s">
        <v>119</v>
      </c>
      <c r="E226" s="127" t="s">
        <v>292</v>
      </c>
      <c r="F226" s="128" t="s">
        <v>293</v>
      </c>
      <c r="G226" s="129" t="s">
        <v>122</v>
      </c>
      <c r="H226" s="130">
        <v>2</v>
      </c>
      <c r="I226" s="131"/>
      <c r="J226" s="132">
        <f t="shared" si="39"/>
        <v>0</v>
      </c>
      <c r="K226" s="133"/>
      <c r="L226" s="28"/>
      <c r="M226" s="134" t="s">
        <v>1</v>
      </c>
      <c r="N226" s="135" t="s">
        <v>40</v>
      </c>
      <c r="P226" s="136">
        <f t="shared" si="40"/>
        <v>0</v>
      </c>
      <c r="Q226" s="136">
        <v>0</v>
      </c>
      <c r="R226" s="136">
        <f t="shared" si="41"/>
        <v>0</v>
      </c>
      <c r="S226" s="136">
        <v>0</v>
      </c>
      <c r="T226" s="137">
        <f t="shared" si="42"/>
        <v>0</v>
      </c>
      <c r="AR226" s="138" t="s">
        <v>123</v>
      </c>
      <c r="AT226" s="138" t="s">
        <v>119</v>
      </c>
      <c r="AU226" s="138" t="s">
        <v>85</v>
      </c>
      <c r="AY226" s="13" t="s">
        <v>116</v>
      </c>
      <c r="BE226" s="139">
        <f t="shared" si="43"/>
        <v>0</v>
      </c>
      <c r="BF226" s="139">
        <f t="shared" si="44"/>
        <v>0</v>
      </c>
      <c r="BG226" s="139">
        <f t="shared" si="45"/>
        <v>0</v>
      </c>
      <c r="BH226" s="139">
        <f t="shared" si="46"/>
        <v>0</v>
      </c>
      <c r="BI226" s="139">
        <f t="shared" si="47"/>
        <v>0</v>
      </c>
      <c r="BJ226" s="13" t="s">
        <v>83</v>
      </c>
      <c r="BK226" s="139">
        <f t="shared" si="48"/>
        <v>0</v>
      </c>
      <c r="BL226" s="13" t="s">
        <v>123</v>
      </c>
      <c r="BM226" s="138" t="s">
        <v>294</v>
      </c>
    </row>
    <row r="227" spans="2:65" s="1" customFormat="1" ht="33" customHeight="1">
      <c r="B227" s="125"/>
      <c r="C227" s="126">
        <v>38</v>
      </c>
      <c r="D227" s="126" t="s">
        <v>119</v>
      </c>
      <c r="E227" s="127" t="s">
        <v>295</v>
      </c>
      <c r="F227" s="128" t="s">
        <v>296</v>
      </c>
      <c r="G227" s="129" t="s">
        <v>122</v>
      </c>
      <c r="H227" s="130">
        <v>2</v>
      </c>
      <c r="I227" s="131"/>
      <c r="J227" s="132">
        <f t="shared" si="39"/>
        <v>0</v>
      </c>
      <c r="K227" s="133"/>
      <c r="L227" s="28"/>
      <c r="M227" s="134" t="s">
        <v>1</v>
      </c>
      <c r="N227" s="135" t="s">
        <v>40</v>
      </c>
      <c r="P227" s="136">
        <f t="shared" si="40"/>
        <v>0</v>
      </c>
      <c r="Q227" s="136">
        <v>0</v>
      </c>
      <c r="R227" s="136">
        <f t="shared" si="41"/>
        <v>0</v>
      </c>
      <c r="S227" s="136">
        <v>0</v>
      </c>
      <c r="T227" s="137">
        <f t="shared" si="42"/>
        <v>0</v>
      </c>
      <c r="AR227" s="138" t="s">
        <v>123</v>
      </c>
      <c r="AT227" s="138" t="s">
        <v>119</v>
      </c>
      <c r="AU227" s="138" t="s">
        <v>85</v>
      </c>
      <c r="AY227" s="13" t="s">
        <v>116</v>
      </c>
      <c r="BE227" s="139">
        <f t="shared" si="43"/>
        <v>0</v>
      </c>
      <c r="BF227" s="139">
        <f t="shared" si="44"/>
        <v>0</v>
      </c>
      <c r="BG227" s="139">
        <f t="shared" si="45"/>
        <v>0</v>
      </c>
      <c r="BH227" s="139">
        <f t="shared" si="46"/>
        <v>0</v>
      </c>
      <c r="BI227" s="139">
        <f t="shared" si="47"/>
        <v>0</v>
      </c>
      <c r="BJ227" s="13" t="s">
        <v>83</v>
      </c>
      <c r="BK227" s="139">
        <f t="shared" si="48"/>
        <v>0</v>
      </c>
      <c r="BL227" s="13" t="s">
        <v>123</v>
      </c>
      <c r="BM227" s="138" t="s">
        <v>297</v>
      </c>
    </row>
    <row r="228" spans="2:65" s="1" customFormat="1" ht="33" customHeight="1">
      <c r="B228" s="125"/>
      <c r="C228" s="126">
        <v>39</v>
      </c>
      <c r="D228" s="126" t="s">
        <v>119</v>
      </c>
      <c r="E228" s="127" t="s">
        <v>298</v>
      </c>
      <c r="F228" s="128" t="s">
        <v>299</v>
      </c>
      <c r="G228" s="129" t="s">
        <v>122</v>
      </c>
      <c r="H228" s="130">
        <v>1</v>
      </c>
      <c r="I228" s="131"/>
      <c r="J228" s="132">
        <f t="shared" si="39"/>
        <v>0</v>
      </c>
      <c r="K228" s="133"/>
      <c r="L228" s="28"/>
      <c r="M228" s="134" t="s">
        <v>1</v>
      </c>
      <c r="N228" s="135" t="s">
        <v>40</v>
      </c>
      <c r="P228" s="136">
        <f t="shared" si="40"/>
        <v>0</v>
      </c>
      <c r="Q228" s="136">
        <v>0</v>
      </c>
      <c r="R228" s="136">
        <f t="shared" si="41"/>
        <v>0</v>
      </c>
      <c r="S228" s="136">
        <v>0</v>
      </c>
      <c r="T228" s="137">
        <f t="shared" si="42"/>
        <v>0</v>
      </c>
      <c r="AR228" s="138" t="s">
        <v>123</v>
      </c>
      <c r="AT228" s="138" t="s">
        <v>119</v>
      </c>
      <c r="AU228" s="138" t="s">
        <v>85</v>
      </c>
      <c r="AY228" s="13" t="s">
        <v>116</v>
      </c>
      <c r="BE228" s="139">
        <f t="shared" si="43"/>
        <v>0</v>
      </c>
      <c r="BF228" s="139">
        <f t="shared" si="44"/>
        <v>0</v>
      </c>
      <c r="BG228" s="139">
        <f t="shared" si="45"/>
        <v>0</v>
      </c>
      <c r="BH228" s="139">
        <f t="shared" si="46"/>
        <v>0</v>
      </c>
      <c r="BI228" s="139">
        <f t="shared" si="47"/>
        <v>0</v>
      </c>
      <c r="BJ228" s="13" t="s">
        <v>83</v>
      </c>
      <c r="BK228" s="139">
        <f t="shared" si="48"/>
        <v>0</v>
      </c>
      <c r="BL228" s="13" t="s">
        <v>123</v>
      </c>
      <c r="BM228" s="138" t="s">
        <v>300</v>
      </c>
    </row>
    <row r="229" spans="2:65" s="1" customFormat="1" ht="24.2" customHeight="1">
      <c r="B229" s="125"/>
      <c r="C229" s="126">
        <v>40</v>
      </c>
      <c r="D229" s="126" t="s">
        <v>119</v>
      </c>
      <c r="E229" s="127" t="s">
        <v>301</v>
      </c>
      <c r="F229" s="128" t="s">
        <v>302</v>
      </c>
      <c r="G229" s="129" t="s">
        <v>122</v>
      </c>
      <c r="H229" s="130">
        <v>1</v>
      </c>
      <c r="I229" s="131"/>
      <c r="J229" s="132">
        <f t="shared" si="39"/>
        <v>0</v>
      </c>
      <c r="K229" s="133"/>
      <c r="L229" s="28"/>
      <c r="M229" s="134" t="s">
        <v>1</v>
      </c>
      <c r="N229" s="135" t="s">
        <v>40</v>
      </c>
      <c r="P229" s="136">
        <f t="shared" si="40"/>
        <v>0</v>
      </c>
      <c r="Q229" s="136">
        <v>0</v>
      </c>
      <c r="R229" s="136">
        <f t="shared" si="41"/>
        <v>0</v>
      </c>
      <c r="S229" s="136">
        <v>0</v>
      </c>
      <c r="T229" s="137">
        <f t="shared" si="42"/>
        <v>0</v>
      </c>
      <c r="AR229" s="138" t="s">
        <v>123</v>
      </c>
      <c r="AT229" s="138" t="s">
        <v>119</v>
      </c>
      <c r="AU229" s="138" t="s">
        <v>85</v>
      </c>
      <c r="AY229" s="13" t="s">
        <v>116</v>
      </c>
      <c r="BE229" s="139">
        <f t="shared" si="43"/>
        <v>0</v>
      </c>
      <c r="BF229" s="139">
        <f t="shared" si="44"/>
        <v>0</v>
      </c>
      <c r="BG229" s="139">
        <f t="shared" si="45"/>
        <v>0</v>
      </c>
      <c r="BH229" s="139">
        <f t="shared" si="46"/>
        <v>0</v>
      </c>
      <c r="BI229" s="139">
        <f t="shared" si="47"/>
        <v>0</v>
      </c>
      <c r="BJ229" s="13" t="s">
        <v>83</v>
      </c>
      <c r="BK229" s="139">
        <f t="shared" si="48"/>
        <v>0</v>
      </c>
      <c r="BL229" s="13" t="s">
        <v>123</v>
      </c>
      <c r="BM229" s="138" t="s">
        <v>303</v>
      </c>
    </row>
    <row r="230" spans="2:65" s="1" customFormat="1" ht="33" customHeight="1">
      <c r="B230" s="125"/>
      <c r="C230" s="126">
        <v>41</v>
      </c>
      <c r="D230" s="126" t="s">
        <v>119</v>
      </c>
      <c r="E230" s="127" t="s">
        <v>304</v>
      </c>
      <c r="F230" s="128" t="s">
        <v>305</v>
      </c>
      <c r="G230" s="129" t="s">
        <v>122</v>
      </c>
      <c r="H230" s="130">
        <v>1</v>
      </c>
      <c r="I230" s="131"/>
      <c r="J230" s="132">
        <f t="shared" si="39"/>
        <v>0</v>
      </c>
      <c r="K230" s="133"/>
      <c r="L230" s="28"/>
      <c r="M230" s="134" t="s">
        <v>1</v>
      </c>
      <c r="N230" s="135" t="s">
        <v>40</v>
      </c>
      <c r="P230" s="136">
        <f t="shared" si="40"/>
        <v>0</v>
      </c>
      <c r="Q230" s="136">
        <v>0</v>
      </c>
      <c r="R230" s="136">
        <f t="shared" si="41"/>
        <v>0</v>
      </c>
      <c r="S230" s="136">
        <v>0</v>
      </c>
      <c r="T230" s="137">
        <f t="shared" si="42"/>
        <v>0</v>
      </c>
      <c r="AR230" s="138" t="s">
        <v>123</v>
      </c>
      <c r="AT230" s="138" t="s">
        <v>119</v>
      </c>
      <c r="AU230" s="138" t="s">
        <v>85</v>
      </c>
      <c r="AY230" s="13" t="s">
        <v>116</v>
      </c>
      <c r="BE230" s="139">
        <f t="shared" si="43"/>
        <v>0</v>
      </c>
      <c r="BF230" s="139">
        <f t="shared" si="44"/>
        <v>0</v>
      </c>
      <c r="BG230" s="139">
        <f t="shared" si="45"/>
        <v>0</v>
      </c>
      <c r="BH230" s="139">
        <f t="shared" si="46"/>
        <v>0</v>
      </c>
      <c r="BI230" s="139">
        <f t="shared" si="47"/>
        <v>0</v>
      </c>
      <c r="BJ230" s="13" t="s">
        <v>83</v>
      </c>
      <c r="BK230" s="139">
        <f t="shared" si="48"/>
        <v>0</v>
      </c>
      <c r="BL230" s="13" t="s">
        <v>123</v>
      </c>
      <c r="BM230" s="138" t="s">
        <v>306</v>
      </c>
    </row>
    <row r="231" spans="2:65" s="1" customFormat="1" ht="33" hidden="1" customHeight="1">
      <c r="B231" s="125"/>
      <c r="C231" s="126"/>
      <c r="D231" s="126"/>
      <c r="E231" s="127"/>
      <c r="F231" s="128"/>
      <c r="G231" s="129"/>
      <c r="H231" s="130"/>
      <c r="I231" s="131"/>
      <c r="J231" s="132"/>
      <c r="K231" s="133"/>
      <c r="L231" s="28"/>
      <c r="M231" s="134" t="s">
        <v>1</v>
      </c>
      <c r="N231" s="135" t="s">
        <v>40</v>
      </c>
      <c r="P231" s="136">
        <f t="shared" si="40"/>
        <v>0</v>
      </c>
      <c r="Q231" s="136">
        <v>0</v>
      </c>
      <c r="R231" s="136">
        <f t="shared" si="41"/>
        <v>0</v>
      </c>
      <c r="S231" s="136">
        <v>0</v>
      </c>
      <c r="T231" s="137">
        <f t="shared" si="42"/>
        <v>0</v>
      </c>
      <c r="AR231" s="138" t="s">
        <v>123</v>
      </c>
      <c r="AT231" s="138" t="s">
        <v>119</v>
      </c>
      <c r="AU231" s="138" t="s">
        <v>85</v>
      </c>
      <c r="AY231" s="13" t="s">
        <v>116</v>
      </c>
      <c r="BE231" s="139">
        <f t="shared" si="43"/>
        <v>0</v>
      </c>
      <c r="BF231" s="139">
        <f t="shared" si="44"/>
        <v>0</v>
      </c>
      <c r="BG231" s="139">
        <f t="shared" si="45"/>
        <v>0</v>
      </c>
      <c r="BH231" s="139">
        <f t="shared" si="46"/>
        <v>0</v>
      </c>
      <c r="BI231" s="139">
        <f t="shared" si="47"/>
        <v>0</v>
      </c>
      <c r="BJ231" s="13" t="s">
        <v>83</v>
      </c>
      <c r="BK231" s="139">
        <f t="shared" si="48"/>
        <v>0</v>
      </c>
      <c r="BL231" s="13" t="s">
        <v>123</v>
      </c>
      <c r="BM231" s="138" t="s">
        <v>307</v>
      </c>
    </row>
    <row r="232" spans="2:65" s="1" customFormat="1" ht="24.2" hidden="1" customHeight="1">
      <c r="B232" s="125"/>
      <c r="C232" s="126"/>
      <c r="D232" s="126"/>
      <c r="E232" s="127"/>
      <c r="F232" s="128"/>
      <c r="G232" s="129"/>
      <c r="H232" s="130"/>
      <c r="I232" s="131"/>
      <c r="J232" s="132"/>
      <c r="K232" s="133"/>
      <c r="L232" s="28"/>
      <c r="M232" s="134" t="s">
        <v>1</v>
      </c>
      <c r="N232" s="135" t="s">
        <v>40</v>
      </c>
      <c r="P232" s="136">
        <f t="shared" si="40"/>
        <v>0</v>
      </c>
      <c r="Q232" s="136">
        <v>0</v>
      </c>
      <c r="R232" s="136">
        <f t="shared" si="41"/>
        <v>0</v>
      </c>
      <c r="S232" s="136">
        <v>0</v>
      </c>
      <c r="T232" s="137">
        <f t="shared" si="42"/>
        <v>0</v>
      </c>
      <c r="AR232" s="138" t="s">
        <v>123</v>
      </c>
      <c r="AT232" s="138" t="s">
        <v>119</v>
      </c>
      <c r="AU232" s="138" t="s">
        <v>85</v>
      </c>
      <c r="AY232" s="13" t="s">
        <v>116</v>
      </c>
      <c r="BE232" s="139">
        <f t="shared" si="43"/>
        <v>0</v>
      </c>
      <c r="BF232" s="139">
        <f t="shared" si="44"/>
        <v>0</v>
      </c>
      <c r="BG232" s="139">
        <f t="shared" si="45"/>
        <v>0</v>
      </c>
      <c r="BH232" s="139">
        <f t="shared" si="46"/>
        <v>0</v>
      </c>
      <c r="BI232" s="139">
        <f t="shared" si="47"/>
        <v>0</v>
      </c>
      <c r="BJ232" s="13" t="s">
        <v>83</v>
      </c>
      <c r="BK232" s="139">
        <f t="shared" si="48"/>
        <v>0</v>
      </c>
      <c r="BL232" s="13" t="s">
        <v>123</v>
      </c>
      <c r="BM232" s="138" t="s">
        <v>308</v>
      </c>
    </row>
    <row r="233" spans="2:65" s="1" customFormat="1" ht="24.2" hidden="1" customHeight="1">
      <c r="B233" s="125"/>
      <c r="C233" s="126"/>
      <c r="D233" s="126"/>
      <c r="E233" s="127"/>
      <c r="F233" s="128"/>
      <c r="G233" s="129"/>
      <c r="H233" s="130"/>
      <c r="I233" s="131"/>
      <c r="J233" s="132"/>
      <c r="K233" s="133"/>
      <c r="L233" s="28"/>
      <c r="M233" s="134" t="s">
        <v>1</v>
      </c>
      <c r="N233" s="135" t="s">
        <v>40</v>
      </c>
      <c r="P233" s="136">
        <f t="shared" si="40"/>
        <v>0</v>
      </c>
      <c r="Q233" s="136">
        <v>0</v>
      </c>
      <c r="R233" s="136">
        <f t="shared" si="41"/>
        <v>0</v>
      </c>
      <c r="S233" s="136">
        <v>0</v>
      </c>
      <c r="T233" s="137">
        <f t="shared" si="42"/>
        <v>0</v>
      </c>
      <c r="AR233" s="138" t="s">
        <v>123</v>
      </c>
      <c r="AT233" s="138" t="s">
        <v>119</v>
      </c>
      <c r="AU233" s="138" t="s">
        <v>85</v>
      </c>
      <c r="AY233" s="13" t="s">
        <v>116</v>
      </c>
      <c r="BE233" s="139">
        <f t="shared" si="43"/>
        <v>0</v>
      </c>
      <c r="BF233" s="139">
        <f t="shared" si="44"/>
        <v>0</v>
      </c>
      <c r="BG233" s="139">
        <f t="shared" si="45"/>
        <v>0</v>
      </c>
      <c r="BH233" s="139">
        <f t="shared" si="46"/>
        <v>0</v>
      </c>
      <c r="BI233" s="139">
        <f t="shared" si="47"/>
        <v>0</v>
      </c>
      <c r="BJ233" s="13" t="s">
        <v>83</v>
      </c>
      <c r="BK233" s="139">
        <f t="shared" si="48"/>
        <v>0</v>
      </c>
      <c r="BL233" s="13" t="s">
        <v>123</v>
      </c>
      <c r="BM233" s="138" t="s">
        <v>309</v>
      </c>
    </row>
    <row r="234" spans="2:65" s="1" customFormat="1" ht="24.2" hidden="1" customHeight="1">
      <c r="B234" s="125"/>
      <c r="C234" s="126"/>
      <c r="D234" s="126"/>
      <c r="E234" s="127"/>
      <c r="F234" s="128"/>
      <c r="G234" s="129"/>
      <c r="H234" s="130"/>
      <c r="I234" s="131"/>
      <c r="J234" s="132"/>
      <c r="K234" s="133"/>
      <c r="L234" s="28"/>
      <c r="M234" s="134" t="s">
        <v>1</v>
      </c>
      <c r="N234" s="135" t="s">
        <v>40</v>
      </c>
      <c r="P234" s="136">
        <f t="shared" si="40"/>
        <v>0</v>
      </c>
      <c r="Q234" s="136">
        <v>0</v>
      </c>
      <c r="R234" s="136">
        <f t="shared" si="41"/>
        <v>0</v>
      </c>
      <c r="S234" s="136">
        <v>0</v>
      </c>
      <c r="T234" s="137">
        <f t="shared" si="42"/>
        <v>0</v>
      </c>
      <c r="AR234" s="138" t="s">
        <v>123</v>
      </c>
      <c r="AT234" s="138" t="s">
        <v>119</v>
      </c>
      <c r="AU234" s="138" t="s">
        <v>85</v>
      </c>
      <c r="AY234" s="13" t="s">
        <v>116</v>
      </c>
      <c r="BE234" s="139">
        <f t="shared" si="43"/>
        <v>0</v>
      </c>
      <c r="BF234" s="139">
        <f t="shared" si="44"/>
        <v>0</v>
      </c>
      <c r="BG234" s="139">
        <f t="shared" si="45"/>
        <v>0</v>
      </c>
      <c r="BH234" s="139">
        <f t="shared" si="46"/>
        <v>0</v>
      </c>
      <c r="BI234" s="139">
        <f t="shared" si="47"/>
        <v>0</v>
      </c>
      <c r="BJ234" s="13" t="s">
        <v>83</v>
      </c>
      <c r="BK234" s="139">
        <f t="shared" si="48"/>
        <v>0</v>
      </c>
      <c r="BL234" s="13" t="s">
        <v>123</v>
      </c>
      <c r="BM234" s="138" t="s">
        <v>310</v>
      </c>
    </row>
    <row r="235" spans="2:65" s="1" customFormat="1" ht="33" customHeight="1">
      <c r="B235" s="125"/>
      <c r="C235" s="126">
        <v>42</v>
      </c>
      <c r="D235" s="126" t="s">
        <v>119</v>
      </c>
      <c r="E235" s="127" t="s">
        <v>311</v>
      </c>
      <c r="F235" s="128" t="s">
        <v>312</v>
      </c>
      <c r="G235" s="129" t="s">
        <v>122</v>
      </c>
      <c r="H235" s="130">
        <v>1</v>
      </c>
      <c r="I235" s="131"/>
      <c r="J235" s="132">
        <f t="shared" si="39"/>
        <v>0</v>
      </c>
      <c r="K235" s="133"/>
      <c r="L235" s="28"/>
      <c r="M235" s="134" t="s">
        <v>1</v>
      </c>
      <c r="N235" s="135" t="s">
        <v>40</v>
      </c>
      <c r="P235" s="136">
        <f t="shared" si="40"/>
        <v>0</v>
      </c>
      <c r="Q235" s="136">
        <v>0</v>
      </c>
      <c r="R235" s="136">
        <f t="shared" si="41"/>
        <v>0</v>
      </c>
      <c r="S235" s="136">
        <v>0</v>
      </c>
      <c r="T235" s="137">
        <f t="shared" si="42"/>
        <v>0</v>
      </c>
      <c r="AR235" s="138" t="s">
        <v>123</v>
      </c>
      <c r="AT235" s="138" t="s">
        <v>119</v>
      </c>
      <c r="AU235" s="138" t="s">
        <v>85</v>
      </c>
      <c r="AY235" s="13" t="s">
        <v>116</v>
      </c>
      <c r="BE235" s="139">
        <f t="shared" si="43"/>
        <v>0</v>
      </c>
      <c r="BF235" s="139">
        <f t="shared" si="44"/>
        <v>0</v>
      </c>
      <c r="BG235" s="139">
        <f t="shared" si="45"/>
        <v>0</v>
      </c>
      <c r="BH235" s="139">
        <f t="shared" si="46"/>
        <v>0</v>
      </c>
      <c r="BI235" s="139">
        <f t="shared" si="47"/>
        <v>0</v>
      </c>
      <c r="BJ235" s="13" t="s">
        <v>83</v>
      </c>
      <c r="BK235" s="139">
        <f t="shared" si="48"/>
        <v>0</v>
      </c>
      <c r="BL235" s="13" t="s">
        <v>123</v>
      </c>
      <c r="BM235" s="138" t="s">
        <v>313</v>
      </c>
    </row>
    <row r="236" spans="2:65" s="1" customFormat="1" ht="24.2" customHeight="1">
      <c r="B236" s="125"/>
      <c r="C236" s="126">
        <v>43</v>
      </c>
      <c r="D236" s="126" t="s">
        <v>119</v>
      </c>
      <c r="E236" s="127" t="s">
        <v>314</v>
      </c>
      <c r="F236" s="128" t="s">
        <v>315</v>
      </c>
      <c r="G236" s="129" t="s">
        <v>122</v>
      </c>
      <c r="H236" s="130">
        <v>2</v>
      </c>
      <c r="I236" s="131"/>
      <c r="J236" s="132">
        <f t="shared" si="39"/>
        <v>0</v>
      </c>
      <c r="K236" s="133"/>
      <c r="L236" s="28"/>
      <c r="M236" s="134" t="s">
        <v>1</v>
      </c>
      <c r="N236" s="135" t="s">
        <v>40</v>
      </c>
      <c r="P236" s="136">
        <f t="shared" si="40"/>
        <v>0</v>
      </c>
      <c r="Q236" s="136">
        <v>0</v>
      </c>
      <c r="R236" s="136">
        <f t="shared" si="41"/>
        <v>0</v>
      </c>
      <c r="S236" s="136">
        <v>0</v>
      </c>
      <c r="T236" s="137">
        <f t="shared" si="42"/>
        <v>0</v>
      </c>
      <c r="AR236" s="138" t="s">
        <v>123</v>
      </c>
      <c r="AT236" s="138" t="s">
        <v>119</v>
      </c>
      <c r="AU236" s="138" t="s">
        <v>85</v>
      </c>
      <c r="AY236" s="13" t="s">
        <v>116</v>
      </c>
      <c r="BE236" s="139">
        <f t="shared" si="43"/>
        <v>0</v>
      </c>
      <c r="BF236" s="139">
        <f t="shared" si="44"/>
        <v>0</v>
      </c>
      <c r="BG236" s="139">
        <f t="shared" si="45"/>
        <v>0</v>
      </c>
      <c r="BH236" s="139">
        <f t="shared" si="46"/>
        <v>0</v>
      </c>
      <c r="BI236" s="139">
        <f t="shared" si="47"/>
        <v>0</v>
      </c>
      <c r="BJ236" s="13" t="s">
        <v>83</v>
      </c>
      <c r="BK236" s="139">
        <f t="shared" si="48"/>
        <v>0</v>
      </c>
      <c r="BL236" s="13" t="s">
        <v>123</v>
      </c>
      <c r="BM236" s="138" t="s">
        <v>316</v>
      </c>
    </row>
    <row r="237" spans="2:65" s="11" customFormat="1" ht="22.9" hidden="1" customHeight="1">
      <c r="B237" s="113"/>
      <c r="D237" s="114"/>
      <c r="E237" s="123"/>
      <c r="F237" s="123"/>
      <c r="I237" s="116"/>
      <c r="J237" s="124"/>
      <c r="L237" s="113"/>
      <c r="M237" s="118"/>
      <c r="P237" s="119">
        <f>SUM(P238:P244)</f>
        <v>0</v>
      </c>
      <c r="R237" s="119">
        <f>SUM(R238:R244)</f>
        <v>0</v>
      </c>
      <c r="T237" s="120">
        <f>SUM(T238:T244)</f>
        <v>0</v>
      </c>
      <c r="AR237" s="114" t="s">
        <v>115</v>
      </c>
      <c r="AT237" s="121" t="s">
        <v>74</v>
      </c>
      <c r="AU237" s="121" t="s">
        <v>83</v>
      </c>
      <c r="AY237" s="114" t="s">
        <v>116</v>
      </c>
      <c r="BK237" s="122">
        <f>SUM(BK238:BK244)</f>
        <v>0</v>
      </c>
    </row>
    <row r="238" spans="2:65" s="1" customFormat="1" ht="24.2" hidden="1" customHeight="1">
      <c r="B238" s="125"/>
      <c r="C238" s="126"/>
      <c r="D238" s="126"/>
      <c r="E238" s="127"/>
      <c r="F238" s="128"/>
      <c r="G238" s="129"/>
      <c r="H238" s="130"/>
      <c r="I238" s="131"/>
      <c r="J238" s="132"/>
      <c r="K238" s="133"/>
      <c r="L238" s="28"/>
      <c r="M238" s="134" t="s">
        <v>1</v>
      </c>
      <c r="N238" s="135" t="s">
        <v>40</v>
      </c>
      <c r="P238" s="136">
        <f t="shared" ref="P238:P244" si="49">O238*H238</f>
        <v>0</v>
      </c>
      <c r="Q238" s="136">
        <v>0</v>
      </c>
      <c r="R238" s="136">
        <f t="shared" ref="R238:R244" si="50">Q238*H238</f>
        <v>0</v>
      </c>
      <c r="S238" s="136">
        <v>0</v>
      </c>
      <c r="T238" s="137">
        <f t="shared" ref="T238:T244" si="51">S238*H238</f>
        <v>0</v>
      </c>
      <c r="AR238" s="138" t="s">
        <v>123</v>
      </c>
      <c r="AT238" s="138" t="s">
        <v>119</v>
      </c>
      <c r="AU238" s="138" t="s">
        <v>85</v>
      </c>
      <c r="AY238" s="13" t="s">
        <v>116</v>
      </c>
      <c r="BE238" s="139">
        <f t="shared" ref="BE238:BE244" si="52">IF(N238="základní",J238,0)</f>
        <v>0</v>
      </c>
      <c r="BF238" s="139">
        <f t="shared" ref="BF238:BF244" si="53">IF(N238="snížená",J238,0)</f>
        <v>0</v>
      </c>
      <c r="BG238" s="139">
        <f t="shared" ref="BG238:BG244" si="54">IF(N238="zákl. přenesená",J238,0)</f>
        <v>0</v>
      </c>
      <c r="BH238" s="139">
        <f t="shared" ref="BH238:BH244" si="55">IF(N238="sníž. přenesená",J238,0)</f>
        <v>0</v>
      </c>
      <c r="BI238" s="139">
        <f t="shared" ref="BI238:BI244" si="56">IF(N238="nulová",J238,0)</f>
        <v>0</v>
      </c>
      <c r="BJ238" s="13" t="s">
        <v>83</v>
      </c>
      <c r="BK238" s="139">
        <f t="shared" ref="BK238:BK244" si="57">ROUND(I238*H238,2)</f>
        <v>0</v>
      </c>
      <c r="BL238" s="13" t="s">
        <v>123</v>
      </c>
      <c r="BM238" s="138" t="s">
        <v>317</v>
      </c>
    </row>
    <row r="239" spans="2:65" s="1" customFormat="1" ht="24.2" hidden="1" customHeight="1">
      <c r="B239" s="125"/>
      <c r="C239" s="126"/>
      <c r="D239" s="126"/>
      <c r="E239" s="127"/>
      <c r="F239" s="128"/>
      <c r="G239" s="129"/>
      <c r="H239" s="130"/>
      <c r="I239" s="131"/>
      <c r="J239" s="132"/>
      <c r="K239" s="133"/>
      <c r="L239" s="28"/>
      <c r="M239" s="134" t="s">
        <v>1</v>
      </c>
      <c r="N239" s="135" t="s">
        <v>40</v>
      </c>
      <c r="P239" s="136">
        <f t="shared" si="49"/>
        <v>0</v>
      </c>
      <c r="Q239" s="136">
        <v>0</v>
      </c>
      <c r="R239" s="136">
        <f t="shared" si="50"/>
        <v>0</v>
      </c>
      <c r="S239" s="136">
        <v>0</v>
      </c>
      <c r="T239" s="137">
        <f t="shared" si="51"/>
        <v>0</v>
      </c>
      <c r="AR239" s="138" t="s">
        <v>123</v>
      </c>
      <c r="AT239" s="138" t="s">
        <v>119</v>
      </c>
      <c r="AU239" s="138" t="s">
        <v>85</v>
      </c>
      <c r="AY239" s="13" t="s">
        <v>116</v>
      </c>
      <c r="BE239" s="139">
        <f t="shared" si="52"/>
        <v>0</v>
      </c>
      <c r="BF239" s="139">
        <f t="shared" si="53"/>
        <v>0</v>
      </c>
      <c r="BG239" s="139">
        <f t="shared" si="54"/>
        <v>0</v>
      </c>
      <c r="BH239" s="139">
        <f t="shared" si="55"/>
        <v>0</v>
      </c>
      <c r="BI239" s="139">
        <f t="shared" si="56"/>
        <v>0</v>
      </c>
      <c r="BJ239" s="13" t="s">
        <v>83</v>
      </c>
      <c r="BK239" s="139">
        <f t="shared" si="57"/>
        <v>0</v>
      </c>
      <c r="BL239" s="13" t="s">
        <v>123</v>
      </c>
      <c r="BM239" s="138" t="s">
        <v>318</v>
      </c>
    </row>
    <row r="240" spans="2:65" s="1" customFormat="1" ht="21.75" hidden="1" customHeight="1">
      <c r="B240" s="125"/>
      <c r="C240" s="126"/>
      <c r="D240" s="126"/>
      <c r="E240" s="127"/>
      <c r="F240" s="128"/>
      <c r="G240" s="129"/>
      <c r="H240" s="130"/>
      <c r="I240" s="131"/>
      <c r="J240" s="132"/>
      <c r="K240" s="133"/>
      <c r="L240" s="28"/>
      <c r="M240" s="134" t="s">
        <v>1</v>
      </c>
      <c r="N240" s="135" t="s">
        <v>40</v>
      </c>
      <c r="P240" s="136">
        <f t="shared" si="49"/>
        <v>0</v>
      </c>
      <c r="Q240" s="136">
        <v>0</v>
      </c>
      <c r="R240" s="136">
        <f t="shared" si="50"/>
        <v>0</v>
      </c>
      <c r="S240" s="136">
        <v>0</v>
      </c>
      <c r="T240" s="137">
        <f t="shared" si="51"/>
        <v>0</v>
      </c>
      <c r="AR240" s="138" t="s">
        <v>123</v>
      </c>
      <c r="AT240" s="138" t="s">
        <v>119</v>
      </c>
      <c r="AU240" s="138" t="s">
        <v>85</v>
      </c>
      <c r="AY240" s="13" t="s">
        <v>116</v>
      </c>
      <c r="BE240" s="139">
        <f t="shared" si="52"/>
        <v>0</v>
      </c>
      <c r="BF240" s="139">
        <f t="shared" si="53"/>
        <v>0</v>
      </c>
      <c r="BG240" s="139">
        <f t="shared" si="54"/>
        <v>0</v>
      </c>
      <c r="BH240" s="139">
        <f t="shared" si="55"/>
        <v>0</v>
      </c>
      <c r="BI240" s="139">
        <f t="shared" si="56"/>
        <v>0</v>
      </c>
      <c r="BJ240" s="13" t="s">
        <v>83</v>
      </c>
      <c r="BK240" s="139">
        <f t="shared" si="57"/>
        <v>0</v>
      </c>
      <c r="BL240" s="13" t="s">
        <v>123</v>
      </c>
      <c r="BM240" s="138" t="s">
        <v>319</v>
      </c>
    </row>
    <row r="241" spans="2:65" s="1" customFormat="1" ht="24.2" hidden="1" customHeight="1">
      <c r="B241" s="125"/>
      <c r="C241" s="126"/>
      <c r="D241" s="126"/>
      <c r="E241" s="127"/>
      <c r="F241" s="128"/>
      <c r="G241" s="129"/>
      <c r="H241" s="130"/>
      <c r="I241" s="131"/>
      <c r="J241" s="132"/>
      <c r="K241" s="133"/>
      <c r="L241" s="28"/>
      <c r="M241" s="134" t="s">
        <v>1</v>
      </c>
      <c r="N241" s="135" t="s">
        <v>40</v>
      </c>
      <c r="P241" s="136">
        <f t="shared" si="49"/>
        <v>0</v>
      </c>
      <c r="Q241" s="136">
        <v>0</v>
      </c>
      <c r="R241" s="136">
        <f t="shared" si="50"/>
        <v>0</v>
      </c>
      <c r="S241" s="136">
        <v>0</v>
      </c>
      <c r="T241" s="137">
        <f t="shared" si="51"/>
        <v>0</v>
      </c>
      <c r="AR241" s="138" t="s">
        <v>123</v>
      </c>
      <c r="AT241" s="138" t="s">
        <v>119</v>
      </c>
      <c r="AU241" s="138" t="s">
        <v>85</v>
      </c>
      <c r="AY241" s="13" t="s">
        <v>116</v>
      </c>
      <c r="BE241" s="139">
        <f t="shared" si="52"/>
        <v>0</v>
      </c>
      <c r="BF241" s="139">
        <f t="shared" si="53"/>
        <v>0</v>
      </c>
      <c r="BG241" s="139">
        <f t="shared" si="54"/>
        <v>0</v>
      </c>
      <c r="BH241" s="139">
        <f t="shared" si="55"/>
        <v>0</v>
      </c>
      <c r="BI241" s="139">
        <f t="shared" si="56"/>
        <v>0</v>
      </c>
      <c r="BJ241" s="13" t="s">
        <v>83</v>
      </c>
      <c r="BK241" s="139">
        <f t="shared" si="57"/>
        <v>0</v>
      </c>
      <c r="BL241" s="13" t="s">
        <v>123</v>
      </c>
      <c r="BM241" s="138" t="s">
        <v>320</v>
      </c>
    </row>
    <row r="242" spans="2:65" s="1" customFormat="1" ht="24.2" hidden="1" customHeight="1">
      <c r="B242" s="125"/>
      <c r="C242" s="126"/>
      <c r="D242" s="126"/>
      <c r="E242" s="127"/>
      <c r="F242" s="128"/>
      <c r="G242" s="129"/>
      <c r="H242" s="130"/>
      <c r="I242" s="131"/>
      <c r="J242" s="132"/>
      <c r="K242" s="133"/>
      <c r="L242" s="28"/>
      <c r="M242" s="134" t="s">
        <v>1</v>
      </c>
      <c r="N242" s="135" t="s">
        <v>40</v>
      </c>
      <c r="P242" s="136">
        <f t="shared" si="49"/>
        <v>0</v>
      </c>
      <c r="Q242" s="136">
        <v>0</v>
      </c>
      <c r="R242" s="136">
        <f t="shared" si="50"/>
        <v>0</v>
      </c>
      <c r="S242" s="136">
        <v>0</v>
      </c>
      <c r="T242" s="137">
        <f t="shared" si="51"/>
        <v>0</v>
      </c>
      <c r="AR242" s="138" t="s">
        <v>123</v>
      </c>
      <c r="AT242" s="138" t="s">
        <v>119</v>
      </c>
      <c r="AU242" s="138" t="s">
        <v>85</v>
      </c>
      <c r="AY242" s="13" t="s">
        <v>116</v>
      </c>
      <c r="BE242" s="139">
        <f t="shared" si="52"/>
        <v>0</v>
      </c>
      <c r="BF242" s="139">
        <f t="shared" si="53"/>
        <v>0</v>
      </c>
      <c r="BG242" s="139">
        <f t="shared" si="54"/>
        <v>0</v>
      </c>
      <c r="BH242" s="139">
        <f t="shared" si="55"/>
        <v>0</v>
      </c>
      <c r="BI242" s="139">
        <f t="shared" si="56"/>
        <v>0</v>
      </c>
      <c r="BJ242" s="13" t="s">
        <v>83</v>
      </c>
      <c r="BK242" s="139">
        <f t="shared" si="57"/>
        <v>0</v>
      </c>
      <c r="BL242" s="13" t="s">
        <v>123</v>
      </c>
      <c r="BM242" s="138" t="s">
        <v>321</v>
      </c>
    </row>
    <row r="243" spans="2:65" s="1" customFormat="1" ht="24.2" hidden="1" customHeight="1">
      <c r="B243" s="125"/>
      <c r="C243" s="126"/>
      <c r="D243" s="126"/>
      <c r="E243" s="127"/>
      <c r="F243" s="128"/>
      <c r="G243" s="129"/>
      <c r="H243" s="130"/>
      <c r="I243" s="131"/>
      <c r="J243" s="132"/>
      <c r="K243" s="133"/>
      <c r="L243" s="28"/>
      <c r="M243" s="134" t="s">
        <v>1</v>
      </c>
      <c r="N243" s="135" t="s">
        <v>40</v>
      </c>
      <c r="P243" s="136">
        <f t="shared" si="49"/>
        <v>0</v>
      </c>
      <c r="Q243" s="136">
        <v>0</v>
      </c>
      <c r="R243" s="136">
        <f t="shared" si="50"/>
        <v>0</v>
      </c>
      <c r="S243" s="136">
        <v>0</v>
      </c>
      <c r="T243" s="137">
        <f t="shared" si="51"/>
        <v>0</v>
      </c>
      <c r="AR243" s="138" t="s">
        <v>123</v>
      </c>
      <c r="AT243" s="138" t="s">
        <v>119</v>
      </c>
      <c r="AU243" s="138" t="s">
        <v>85</v>
      </c>
      <c r="AY243" s="13" t="s">
        <v>116</v>
      </c>
      <c r="BE243" s="139">
        <f t="shared" si="52"/>
        <v>0</v>
      </c>
      <c r="BF243" s="139">
        <f t="shared" si="53"/>
        <v>0</v>
      </c>
      <c r="BG243" s="139">
        <f t="shared" si="54"/>
        <v>0</v>
      </c>
      <c r="BH243" s="139">
        <f t="shared" si="55"/>
        <v>0</v>
      </c>
      <c r="BI243" s="139">
        <f t="shared" si="56"/>
        <v>0</v>
      </c>
      <c r="BJ243" s="13" t="s">
        <v>83</v>
      </c>
      <c r="BK243" s="139">
        <f t="shared" si="57"/>
        <v>0</v>
      </c>
      <c r="BL243" s="13" t="s">
        <v>123</v>
      </c>
      <c r="BM243" s="138" t="s">
        <v>322</v>
      </c>
    </row>
    <row r="244" spans="2:65" s="1" customFormat="1" ht="21.75" hidden="1" customHeight="1">
      <c r="B244" s="125"/>
      <c r="C244" s="126"/>
      <c r="D244" s="126"/>
      <c r="E244" s="127"/>
      <c r="F244" s="128"/>
      <c r="G244" s="129"/>
      <c r="H244" s="130"/>
      <c r="I244" s="131"/>
      <c r="J244" s="132"/>
      <c r="K244" s="133"/>
      <c r="L244" s="28"/>
      <c r="M244" s="134" t="s">
        <v>1</v>
      </c>
      <c r="N244" s="135" t="s">
        <v>40</v>
      </c>
      <c r="P244" s="136">
        <f t="shared" si="49"/>
        <v>0</v>
      </c>
      <c r="Q244" s="136">
        <v>0</v>
      </c>
      <c r="R244" s="136">
        <f t="shared" si="50"/>
        <v>0</v>
      </c>
      <c r="S244" s="136">
        <v>0</v>
      </c>
      <c r="T244" s="137">
        <f t="shared" si="51"/>
        <v>0</v>
      </c>
      <c r="AR244" s="138" t="s">
        <v>123</v>
      </c>
      <c r="AT244" s="138" t="s">
        <v>119</v>
      </c>
      <c r="AU244" s="138" t="s">
        <v>85</v>
      </c>
      <c r="AY244" s="13" t="s">
        <v>116</v>
      </c>
      <c r="BE244" s="139">
        <f t="shared" si="52"/>
        <v>0</v>
      </c>
      <c r="BF244" s="139">
        <f t="shared" si="53"/>
        <v>0</v>
      </c>
      <c r="BG244" s="139">
        <f t="shared" si="54"/>
        <v>0</v>
      </c>
      <c r="BH244" s="139">
        <f t="shared" si="55"/>
        <v>0</v>
      </c>
      <c r="BI244" s="139">
        <f t="shared" si="56"/>
        <v>0</v>
      </c>
      <c r="BJ244" s="13" t="s">
        <v>83</v>
      </c>
      <c r="BK244" s="139">
        <f t="shared" si="57"/>
        <v>0</v>
      </c>
      <c r="BL244" s="13" t="s">
        <v>123</v>
      </c>
      <c r="BM244" s="138" t="s">
        <v>324</v>
      </c>
    </row>
    <row r="245" spans="2:65" s="11" customFormat="1" ht="22.9" customHeight="1">
      <c r="B245" s="113"/>
      <c r="D245" s="114" t="s">
        <v>74</v>
      </c>
      <c r="E245" s="123" t="s">
        <v>325</v>
      </c>
      <c r="F245" s="123" t="s">
        <v>326</v>
      </c>
      <c r="I245" s="116"/>
      <c r="J245" s="124">
        <f>BK245</f>
        <v>0</v>
      </c>
      <c r="L245" s="113"/>
      <c r="M245" s="118"/>
      <c r="P245" s="119">
        <f>SUM(P246:P252)</f>
        <v>0</v>
      </c>
      <c r="R245" s="119">
        <f>SUM(R246:R252)</f>
        <v>0</v>
      </c>
      <c r="T245" s="120">
        <f>SUM(T246:T252)</f>
        <v>0</v>
      </c>
      <c r="AR245" s="114" t="s">
        <v>115</v>
      </c>
      <c r="AT245" s="121" t="s">
        <v>74</v>
      </c>
      <c r="AU245" s="121" t="s">
        <v>83</v>
      </c>
      <c r="AY245" s="114" t="s">
        <v>116</v>
      </c>
      <c r="BK245" s="122">
        <f>SUM(BK246:BK252)</f>
        <v>0</v>
      </c>
    </row>
    <row r="246" spans="2:65" s="1" customFormat="1" ht="16.5" customHeight="1">
      <c r="B246" s="125"/>
      <c r="C246" s="126">
        <v>44</v>
      </c>
      <c r="D246" s="126" t="s">
        <v>119</v>
      </c>
      <c r="E246" s="127" t="s">
        <v>327</v>
      </c>
      <c r="F246" s="128" t="s">
        <v>328</v>
      </c>
      <c r="G246" s="129" t="s">
        <v>323</v>
      </c>
      <c r="H246" s="130">
        <v>1</v>
      </c>
      <c r="I246" s="131"/>
      <c r="J246" s="132">
        <f t="shared" ref="J246:J250" si="58">ROUND(I246*H246,2)</f>
        <v>0</v>
      </c>
      <c r="K246" s="133"/>
      <c r="L246" s="28"/>
      <c r="M246" s="134" t="s">
        <v>1</v>
      </c>
      <c r="N246" s="135" t="s">
        <v>40</v>
      </c>
      <c r="P246" s="136">
        <f t="shared" ref="P246:P252" si="59">O246*H246</f>
        <v>0</v>
      </c>
      <c r="Q246" s="136">
        <v>0</v>
      </c>
      <c r="R246" s="136">
        <f t="shared" ref="R246:R252" si="60">Q246*H246</f>
        <v>0</v>
      </c>
      <c r="S246" s="136">
        <v>0</v>
      </c>
      <c r="T246" s="137">
        <f t="shared" ref="T246:T252" si="61">S246*H246</f>
        <v>0</v>
      </c>
      <c r="AR246" s="138" t="s">
        <v>123</v>
      </c>
      <c r="AT246" s="138" t="s">
        <v>119</v>
      </c>
      <c r="AU246" s="138" t="s">
        <v>85</v>
      </c>
      <c r="AY246" s="13" t="s">
        <v>116</v>
      </c>
      <c r="BE246" s="139">
        <f t="shared" ref="BE246:BE252" si="62">IF(N246="základní",J246,0)</f>
        <v>0</v>
      </c>
      <c r="BF246" s="139">
        <f t="shared" ref="BF246:BF252" si="63">IF(N246="snížená",J246,0)</f>
        <v>0</v>
      </c>
      <c r="BG246" s="139">
        <f t="shared" ref="BG246:BG252" si="64">IF(N246="zákl. přenesená",J246,0)</f>
        <v>0</v>
      </c>
      <c r="BH246" s="139">
        <f t="shared" ref="BH246:BH252" si="65">IF(N246="sníž. přenesená",J246,0)</f>
        <v>0</v>
      </c>
      <c r="BI246" s="139">
        <f t="shared" ref="BI246:BI252" si="66">IF(N246="nulová",J246,0)</f>
        <v>0</v>
      </c>
      <c r="BJ246" s="13" t="s">
        <v>83</v>
      </c>
      <c r="BK246" s="139">
        <f t="shared" ref="BK246:BK252" si="67">ROUND(I246*H246,2)</f>
        <v>0</v>
      </c>
      <c r="BL246" s="13" t="s">
        <v>123</v>
      </c>
      <c r="BM246" s="138" t="s">
        <v>329</v>
      </c>
    </row>
    <row r="247" spans="2:65" s="1" customFormat="1" ht="16.5" customHeight="1">
      <c r="B247" s="125"/>
      <c r="C247" s="126">
        <v>45</v>
      </c>
      <c r="D247" s="126" t="s">
        <v>119</v>
      </c>
      <c r="E247" s="127" t="s">
        <v>330</v>
      </c>
      <c r="F247" s="128" t="s">
        <v>331</v>
      </c>
      <c r="G247" s="129" t="s">
        <v>323</v>
      </c>
      <c r="H247" s="130">
        <v>1</v>
      </c>
      <c r="I247" s="131"/>
      <c r="J247" s="132">
        <f t="shared" si="58"/>
        <v>0</v>
      </c>
      <c r="K247" s="133"/>
      <c r="L247" s="28"/>
      <c r="M247" s="134" t="s">
        <v>1</v>
      </c>
      <c r="N247" s="135" t="s">
        <v>40</v>
      </c>
      <c r="P247" s="136">
        <f t="shared" si="59"/>
        <v>0</v>
      </c>
      <c r="Q247" s="136">
        <v>0</v>
      </c>
      <c r="R247" s="136">
        <f t="shared" si="60"/>
        <v>0</v>
      </c>
      <c r="S247" s="136">
        <v>0</v>
      </c>
      <c r="T247" s="137">
        <f t="shared" si="61"/>
        <v>0</v>
      </c>
      <c r="AR247" s="138" t="s">
        <v>123</v>
      </c>
      <c r="AT247" s="138" t="s">
        <v>119</v>
      </c>
      <c r="AU247" s="138" t="s">
        <v>85</v>
      </c>
      <c r="AY247" s="13" t="s">
        <v>116</v>
      </c>
      <c r="BE247" s="139">
        <f t="shared" si="62"/>
        <v>0</v>
      </c>
      <c r="BF247" s="139">
        <f t="shared" si="63"/>
        <v>0</v>
      </c>
      <c r="BG247" s="139">
        <f t="shared" si="64"/>
        <v>0</v>
      </c>
      <c r="BH247" s="139">
        <f t="shared" si="65"/>
        <v>0</v>
      </c>
      <c r="BI247" s="139">
        <f t="shared" si="66"/>
        <v>0</v>
      </c>
      <c r="BJ247" s="13" t="s">
        <v>83</v>
      </c>
      <c r="BK247" s="139">
        <f t="shared" si="67"/>
        <v>0</v>
      </c>
      <c r="BL247" s="13" t="s">
        <v>123</v>
      </c>
      <c r="BM247" s="138" t="s">
        <v>332</v>
      </c>
    </row>
    <row r="248" spans="2:65" s="1" customFormat="1" ht="37.5" customHeight="1">
      <c r="B248" s="125"/>
      <c r="C248" s="126">
        <v>46</v>
      </c>
      <c r="D248" s="126" t="s">
        <v>119</v>
      </c>
      <c r="E248" s="127" t="s">
        <v>333</v>
      </c>
      <c r="F248" s="128" t="s">
        <v>343</v>
      </c>
      <c r="G248" s="129" t="s">
        <v>323</v>
      </c>
      <c r="H248" s="130">
        <v>1</v>
      </c>
      <c r="I248" s="131"/>
      <c r="J248" s="132">
        <f t="shared" si="58"/>
        <v>0</v>
      </c>
      <c r="K248" s="133"/>
      <c r="L248" s="28"/>
      <c r="M248" s="134" t="s">
        <v>1</v>
      </c>
      <c r="N248" s="135" t="s">
        <v>40</v>
      </c>
      <c r="P248" s="136">
        <f t="shared" si="59"/>
        <v>0</v>
      </c>
      <c r="Q248" s="136">
        <v>0</v>
      </c>
      <c r="R248" s="136">
        <f t="shared" si="60"/>
        <v>0</v>
      </c>
      <c r="S248" s="136">
        <v>0</v>
      </c>
      <c r="T248" s="137">
        <f t="shared" si="61"/>
        <v>0</v>
      </c>
      <c r="AR248" s="138" t="s">
        <v>123</v>
      </c>
      <c r="AT248" s="138" t="s">
        <v>119</v>
      </c>
      <c r="AU248" s="138" t="s">
        <v>85</v>
      </c>
      <c r="AY248" s="13" t="s">
        <v>116</v>
      </c>
      <c r="BE248" s="139">
        <f t="shared" si="62"/>
        <v>0</v>
      </c>
      <c r="BF248" s="139">
        <f t="shared" si="63"/>
        <v>0</v>
      </c>
      <c r="BG248" s="139">
        <f t="shared" si="64"/>
        <v>0</v>
      </c>
      <c r="BH248" s="139">
        <f t="shared" si="65"/>
        <v>0</v>
      </c>
      <c r="BI248" s="139">
        <f t="shared" si="66"/>
        <v>0</v>
      </c>
      <c r="BJ248" s="13" t="s">
        <v>83</v>
      </c>
      <c r="BK248" s="139">
        <f t="shared" si="67"/>
        <v>0</v>
      </c>
      <c r="BL248" s="13" t="s">
        <v>123</v>
      </c>
      <c r="BM248" s="138" t="s">
        <v>334</v>
      </c>
    </row>
    <row r="249" spans="2:65" s="1" customFormat="1" ht="24.2" customHeight="1">
      <c r="B249" s="125"/>
      <c r="C249" s="126">
        <v>47</v>
      </c>
      <c r="D249" s="126" t="s">
        <v>119</v>
      </c>
      <c r="E249" s="127" t="s">
        <v>335</v>
      </c>
      <c r="F249" s="128" t="s">
        <v>336</v>
      </c>
      <c r="G249" s="129" t="s">
        <v>323</v>
      </c>
      <c r="H249" s="130">
        <v>1</v>
      </c>
      <c r="I249" s="131"/>
      <c r="J249" s="132">
        <f t="shared" si="58"/>
        <v>0</v>
      </c>
      <c r="K249" s="133"/>
      <c r="L249" s="28"/>
      <c r="M249" s="134" t="s">
        <v>1</v>
      </c>
      <c r="N249" s="135" t="s">
        <v>40</v>
      </c>
      <c r="P249" s="136">
        <f t="shared" si="59"/>
        <v>0</v>
      </c>
      <c r="Q249" s="136">
        <v>0</v>
      </c>
      <c r="R249" s="136">
        <f t="shared" si="60"/>
        <v>0</v>
      </c>
      <c r="S249" s="136">
        <v>0</v>
      </c>
      <c r="T249" s="137">
        <f t="shared" si="61"/>
        <v>0</v>
      </c>
      <c r="AR249" s="138" t="s">
        <v>123</v>
      </c>
      <c r="AT249" s="138" t="s">
        <v>119</v>
      </c>
      <c r="AU249" s="138" t="s">
        <v>85</v>
      </c>
      <c r="AY249" s="13" t="s">
        <v>116</v>
      </c>
      <c r="BE249" s="139">
        <f t="shared" si="62"/>
        <v>0</v>
      </c>
      <c r="BF249" s="139">
        <f t="shared" si="63"/>
        <v>0</v>
      </c>
      <c r="BG249" s="139">
        <f t="shared" si="64"/>
        <v>0</v>
      </c>
      <c r="BH249" s="139">
        <f t="shared" si="65"/>
        <v>0</v>
      </c>
      <c r="BI249" s="139">
        <f t="shared" si="66"/>
        <v>0</v>
      </c>
      <c r="BJ249" s="13" t="s">
        <v>83</v>
      </c>
      <c r="BK249" s="139">
        <f t="shared" si="67"/>
        <v>0</v>
      </c>
      <c r="BL249" s="13" t="s">
        <v>123</v>
      </c>
      <c r="BM249" s="138" t="s">
        <v>337</v>
      </c>
    </row>
    <row r="250" spans="2:65" s="1" customFormat="1" ht="24.2" customHeight="1">
      <c r="B250" s="125"/>
      <c r="C250" s="126">
        <v>48</v>
      </c>
      <c r="D250" s="126" t="s">
        <v>119</v>
      </c>
      <c r="E250" s="127" t="s">
        <v>338</v>
      </c>
      <c r="F250" s="128" t="s">
        <v>339</v>
      </c>
      <c r="G250" s="129" t="s">
        <v>323</v>
      </c>
      <c r="H250" s="130">
        <v>1</v>
      </c>
      <c r="I250" s="131"/>
      <c r="J250" s="132">
        <f t="shared" si="58"/>
        <v>0</v>
      </c>
      <c r="K250" s="133"/>
      <c r="L250" s="28"/>
      <c r="M250" s="134" t="s">
        <v>1</v>
      </c>
      <c r="N250" s="135" t="s">
        <v>40</v>
      </c>
      <c r="P250" s="136">
        <f t="shared" si="59"/>
        <v>0</v>
      </c>
      <c r="Q250" s="136">
        <v>0</v>
      </c>
      <c r="R250" s="136">
        <f t="shared" si="60"/>
        <v>0</v>
      </c>
      <c r="S250" s="136">
        <v>0</v>
      </c>
      <c r="T250" s="137">
        <f t="shared" si="61"/>
        <v>0</v>
      </c>
      <c r="AR250" s="138" t="s">
        <v>123</v>
      </c>
      <c r="AT250" s="138" t="s">
        <v>119</v>
      </c>
      <c r="AU250" s="138" t="s">
        <v>85</v>
      </c>
      <c r="AY250" s="13" t="s">
        <v>116</v>
      </c>
      <c r="BE250" s="139">
        <f t="shared" si="62"/>
        <v>0</v>
      </c>
      <c r="BF250" s="139">
        <f t="shared" si="63"/>
        <v>0</v>
      </c>
      <c r="BG250" s="139">
        <f t="shared" si="64"/>
        <v>0</v>
      </c>
      <c r="BH250" s="139">
        <f t="shared" si="65"/>
        <v>0</v>
      </c>
      <c r="BI250" s="139">
        <f t="shared" si="66"/>
        <v>0</v>
      </c>
      <c r="BJ250" s="13" t="s">
        <v>83</v>
      </c>
      <c r="BK250" s="139">
        <f t="shared" si="67"/>
        <v>0</v>
      </c>
      <c r="BL250" s="13" t="s">
        <v>123</v>
      </c>
      <c r="BM250" s="138" t="s">
        <v>340</v>
      </c>
    </row>
    <row r="251" spans="2:65" s="1" customFormat="1" ht="24.2" hidden="1" customHeight="1">
      <c r="B251" s="125"/>
      <c r="C251" s="126"/>
      <c r="D251" s="126"/>
      <c r="E251" s="127"/>
      <c r="F251" s="128"/>
      <c r="G251" s="129"/>
      <c r="H251" s="130"/>
      <c r="I251" s="131"/>
      <c r="J251" s="132"/>
      <c r="K251" s="133"/>
      <c r="L251" s="28"/>
      <c r="M251" s="134" t="s">
        <v>1</v>
      </c>
      <c r="N251" s="135" t="s">
        <v>40</v>
      </c>
      <c r="P251" s="136">
        <f t="shared" si="59"/>
        <v>0</v>
      </c>
      <c r="Q251" s="136">
        <v>0</v>
      </c>
      <c r="R251" s="136">
        <f t="shared" si="60"/>
        <v>0</v>
      </c>
      <c r="S251" s="136">
        <v>0</v>
      </c>
      <c r="T251" s="137">
        <f t="shared" si="61"/>
        <v>0</v>
      </c>
      <c r="AR251" s="138" t="s">
        <v>123</v>
      </c>
      <c r="AT251" s="138" t="s">
        <v>119</v>
      </c>
      <c r="AU251" s="138" t="s">
        <v>85</v>
      </c>
      <c r="AY251" s="13" t="s">
        <v>116</v>
      </c>
      <c r="BE251" s="139">
        <f t="shared" si="62"/>
        <v>0</v>
      </c>
      <c r="BF251" s="139">
        <f t="shared" si="63"/>
        <v>0</v>
      </c>
      <c r="BG251" s="139">
        <f t="shared" si="64"/>
        <v>0</v>
      </c>
      <c r="BH251" s="139">
        <f t="shared" si="65"/>
        <v>0</v>
      </c>
      <c r="BI251" s="139">
        <f t="shared" si="66"/>
        <v>0</v>
      </c>
      <c r="BJ251" s="13" t="s">
        <v>83</v>
      </c>
      <c r="BK251" s="139">
        <f t="shared" si="67"/>
        <v>0</v>
      </c>
      <c r="BL251" s="13" t="s">
        <v>123</v>
      </c>
      <c r="BM251" s="138" t="s">
        <v>341</v>
      </c>
    </row>
    <row r="252" spans="2:65" s="1" customFormat="1" ht="24.2" hidden="1" customHeight="1">
      <c r="B252" s="125"/>
      <c r="C252" s="126"/>
      <c r="D252" s="126"/>
      <c r="E252" s="127"/>
      <c r="F252" s="128"/>
      <c r="G252" s="129"/>
      <c r="H252" s="130"/>
      <c r="I252" s="131"/>
      <c r="J252" s="132"/>
      <c r="K252" s="133"/>
      <c r="L252" s="28"/>
      <c r="M252" s="140" t="s">
        <v>1</v>
      </c>
      <c r="N252" s="141" t="s">
        <v>40</v>
      </c>
      <c r="O252" s="142"/>
      <c r="P252" s="143">
        <f t="shared" si="59"/>
        <v>0</v>
      </c>
      <c r="Q252" s="143">
        <v>0</v>
      </c>
      <c r="R252" s="143">
        <f t="shared" si="60"/>
        <v>0</v>
      </c>
      <c r="S252" s="143">
        <v>0</v>
      </c>
      <c r="T252" s="144">
        <f t="shared" si="61"/>
        <v>0</v>
      </c>
      <c r="AR252" s="138" t="s">
        <v>123</v>
      </c>
      <c r="AT252" s="138" t="s">
        <v>119</v>
      </c>
      <c r="AU252" s="138" t="s">
        <v>85</v>
      </c>
      <c r="AY252" s="13" t="s">
        <v>116</v>
      </c>
      <c r="BE252" s="139">
        <f t="shared" si="62"/>
        <v>0</v>
      </c>
      <c r="BF252" s="139">
        <f t="shared" si="63"/>
        <v>0</v>
      </c>
      <c r="BG252" s="139">
        <f t="shared" si="64"/>
        <v>0</v>
      </c>
      <c r="BH252" s="139">
        <f t="shared" si="65"/>
        <v>0</v>
      </c>
      <c r="BI252" s="139">
        <f t="shared" si="66"/>
        <v>0</v>
      </c>
      <c r="BJ252" s="13" t="s">
        <v>83</v>
      </c>
      <c r="BK252" s="139">
        <f t="shared" si="67"/>
        <v>0</v>
      </c>
      <c r="BL252" s="13" t="s">
        <v>123</v>
      </c>
      <c r="BM252" s="138" t="s">
        <v>342</v>
      </c>
    </row>
    <row r="253" spans="2:65" s="1" customFormat="1" ht="6.95" customHeight="1">
      <c r="B253" s="40"/>
      <c r="C253" s="41"/>
      <c r="D253" s="41"/>
      <c r="E253" s="41"/>
      <c r="F253" s="41"/>
      <c r="G253" s="41"/>
      <c r="H253" s="41"/>
      <c r="I253" s="41"/>
      <c r="J253" s="41"/>
      <c r="K253" s="41"/>
      <c r="L253" s="28"/>
    </row>
  </sheetData>
  <autoFilter ref="C124:K252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Interiérové vybavení</vt:lpstr>
      <vt:lpstr>'Rekapitulace stavby'!Názvy_tisku</vt:lpstr>
      <vt:lpstr>'SO01 - Interiérové vybavení'!Názvy_tisku</vt:lpstr>
      <vt:lpstr>'Rekapitulace stavby'!Oblast_tisku</vt:lpstr>
      <vt:lpstr>'SO01 - Interiérové vybavení'!Oblast_tisku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Česal</dc:creator>
  <cp:lastModifiedBy>Slezáková Libuše, Ing. (ÚMČ Praha 17)</cp:lastModifiedBy>
  <dcterms:created xsi:type="dcterms:W3CDTF">2025-03-24T10:33:03Z</dcterms:created>
  <dcterms:modified xsi:type="dcterms:W3CDTF">2025-04-08T06:37:46Z</dcterms:modified>
</cp:coreProperties>
</file>